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akennusliittory-my.sharepoint.com/personal/niko_rasanen_rakennusliitto_fi/Documents/Työpöytä/Urakkalaskureiden päivittäminen/2025/Urakanajakolaskuri/Päivitetty 26.1.2026/"/>
    </mc:Choice>
  </mc:AlternateContent>
  <xr:revisionPtr revIDLastSave="119" documentId="8_{27B53FAC-4E69-4397-9746-BEC65B0E254B}" xr6:coauthVersionLast="47" xr6:coauthVersionMax="47" xr10:uidLastSave="{D1C826CF-1D9D-48FF-BCD8-E279A588C2D0}"/>
  <workbookProtection workbookPassword="CCDD" lockStructure="1"/>
  <bookViews>
    <workbookView xWindow="45" yWindow="45" windowWidth="27165" windowHeight="20415" tabRatio="970" xr2:uid="{4E956629-2ADC-406A-994F-47EDFC20ECD1}"/>
  </bookViews>
  <sheets>
    <sheet name="Etusivu" sheetId="10" r:id="rId1"/>
    <sheet name="Urakkatunnit" sheetId="17" r:id="rId2"/>
    <sheet name="Välipohjat" sheetId="18" r:id="rId3"/>
    <sheet name="Etumieslisä" sheetId="20" r:id="rId4"/>
    <sheet name="Jakolista" sheetId="21" r:id="rId5"/>
  </sheets>
  <definedNames>
    <definedName name="_xlnm.Print_Area" localSheetId="3">#N/A</definedName>
    <definedName name="_xlnm.Print_Area" localSheetId="0">#N/A</definedName>
    <definedName name="_xlnm.Print_Area" localSheetId="4">#N/A</definedName>
    <definedName name="_xlnm.Print_Area" localSheetId="1">#N/A</definedName>
    <definedName name="_xlnm.Print_Area" localSheetId="2">#N/A</definedName>
    <definedName name="Urakkasumma_Urakkatunnit">#N/A</definedName>
    <definedName name="Urakkatunnit_Urakkatunnit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21" l="1"/>
  <c r="A35" i="21"/>
  <c r="A36" i="21"/>
  <c r="A33" i="21"/>
  <c r="A29" i="21"/>
  <c r="A30" i="21"/>
  <c r="A31" i="21"/>
  <c r="A28" i="21"/>
  <c r="A22" i="21"/>
  <c r="A13" i="21"/>
  <c r="A14" i="21"/>
  <c r="A15" i="21"/>
  <c r="A16" i="21"/>
  <c r="A17" i="21"/>
  <c r="A18" i="21"/>
  <c r="A19" i="21"/>
  <c r="A20" i="21"/>
  <c r="A21" i="21"/>
  <c r="A23" i="21"/>
  <c r="A24" i="21"/>
  <c r="A25" i="21"/>
  <c r="A26" i="21"/>
  <c r="A12" i="21"/>
  <c r="G34" i="21"/>
  <c r="G35" i="21"/>
  <c r="G36" i="21"/>
  <c r="A23" i="18"/>
  <c r="A24" i="18"/>
  <c r="A25" i="18"/>
  <c r="A22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7" i="18"/>
  <c r="D4" i="21"/>
  <c r="G13" i="20"/>
  <c r="I13" i="20" s="1"/>
  <c r="G12" i="20"/>
  <c r="I12" i="20" s="1"/>
  <c r="G11" i="20"/>
  <c r="I11" i="20" s="1"/>
  <c r="G10" i="20"/>
  <c r="I10" i="20" s="1"/>
  <c r="G9" i="20"/>
  <c r="I9" i="20" s="1"/>
  <c r="G8" i="20"/>
  <c r="I8" i="20" s="1"/>
  <c r="H29" i="21"/>
  <c r="D29" i="21"/>
  <c r="F29" i="21" s="1"/>
  <c r="D6" i="21"/>
  <c r="I7" i="20" s="1"/>
  <c r="I21" i="20"/>
  <c r="I22" i="20"/>
  <c r="I23" i="20"/>
  <c r="G25" i="20"/>
  <c r="M7" i="18"/>
  <c r="H12" i="21" s="1"/>
  <c r="M8" i="18"/>
  <c r="H13" i="21" s="1"/>
  <c r="M9" i="18"/>
  <c r="H14" i="21" s="1"/>
  <c r="M10" i="18"/>
  <c r="H15" i="21" s="1"/>
  <c r="M11" i="18"/>
  <c r="H16" i="21" s="1"/>
  <c r="M12" i="18"/>
  <c r="H17" i="21" s="1"/>
  <c r="M13" i="18"/>
  <c r="H18" i="21" s="1"/>
  <c r="M14" i="18"/>
  <c r="H19" i="21" s="1"/>
  <c r="M15" i="18"/>
  <c r="H20" i="21" s="1"/>
  <c r="M16" i="18"/>
  <c r="H21" i="21" s="1"/>
  <c r="M17" i="18"/>
  <c r="H22" i="21" s="1"/>
  <c r="M18" i="18"/>
  <c r="H23" i="21" s="1"/>
  <c r="M19" i="18"/>
  <c r="H24" i="21" s="1"/>
  <c r="M20" i="18"/>
  <c r="H25" i="21" s="1"/>
  <c r="M21" i="18"/>
  <c r="H26" i="21" s="1"/>
  <c r="M22" i="18"/>
  <c r="H28" i="21" s="1"/>
  <c r="M23" i="18"/>
  <c r="M24" i="18"/>
  <c r="H30" i="21" s="1"/>
  <c r="M25" i="18"/>
  <c r="H31" i="21" s="1"/>
  <c r="D26" i="18"/>
  <c r="M27" i="18" s="1"/>
  <c r="E26" i="18"/>
  <c r="F26" i="18"/>
  <c r="G26" i="18"/>
  <c r="H26" i="18"/>
  <c r="I26" i="18"/>
  <c r="J26" i="18"/>
  <c r="K26" i="18"/>
  <c r="L26" i="18"/>
  <c r="H9" i="17"/>
  <c r="D12" i="21" s="1"/>
  <c r="I9" i="17"/>
  <c r="G12" i="21" s="1"/>
  <c r="H10" i="17"/>
  <c r="D13" i="21" s="1"/>
  <c r="F13" i="21" s="1"/>
  <c r="I10" i="17"/>
  <c r="G13" i="21" s="1"/>
  <c r="H11" i="17"/>
  <c r="D14" i="21" s="1"/>
  <c r="F14" i="21" s="1"/>
  <c r="I11" i="17"/>
  <c r="G14" i="21" s="1"/>
  <c r="H12" i="17"/>
  <c r="D15" i="21" s="1"/>
  <c r="F15" i="21" s="1"/>
  <c r="I12" i="17"/>
  <c r="G15" i="21" s="1"/>
  <c r="H13" i="17"/>
  <c r="D16" i="21" s="1"/>
  <c r="F16" i="21" s="1"/>
  <c r="I13" i="17"/>
  <c r="G16" i="21" s="1"/>
  <c r="H14" i="17"/>
  <c r="D17" i="21" s="1"/>
  <c r="F17" i="21" s="1"/>
  <c r="I14" i="17"/>
  <c r="G17" i="21" s="1"/>
  <c r="H15" i="17"/>
  <c r="D18" i="21" s="1"/>
  <c r="F18" i="21" s="1"/>
  <c r="I15" i="17"/>
  <c r="G18" i="21" s="1"/>
  <c r="H16" i="17"/>
  <c r="D19" i="21" s="1"/>
  <c r="F19" i="21" s="1"/>
  <c r="I16" i="17"/>
  <c r="G19" i="21" s="1"/>
  <c r="H17" i="17"/>
  <c r="D20" i="21" s="1"/>
  <c r="F20" i="21" s="1"/>
  <c r="I17" i="17"/>
  <c r="G20" i="21" s="1"/>
  <c r="H18" i="17"/>
  <c r="D21" i="21" s="1"/>
  <c r="F21" i="21" s="1"/>
  <c r="I18" i="17"/>
  <c r="G21" i="21" s="1"/>
  <c r="H19" i="17"/>
  <c r="D22" i="21" s="1"/>
  <c r="F22" i="21" s="1"/>
  <c r="I19" i="17"/>
  <c r="G22" i="21" s="1"/>
  <c r="H20" i="17"/>
  <c r="D23" i="21" s="1"/>
  <c r="F23" i="21" s="1"/>
  <c r="I20" i="17"/>
  <c r="G23" i="21" s="1"/>
  <c r="H21" i="17"/>
  <c r="D24" i="21" s="1"/>
  <c r="F24" i="21" s="1"/>
  <c r="I21" i="17"/>
  <c r="G24" i="21" s="1"/>
  <c r="H22" i="17"/>
  <c r="D25" i="21" s="1"/>
  <c r="F25" i="21" s="1"/>
  <c r="I22" i="17"/>
  <c r="G25" i="21" s="1"/>
  <c r="H23" i="17"/>
  <c r="D26" i="21" s="1"/>
  <c r="F26" i="21" s="1"/>
  <c r="I23" i="17"/>
  <c r="G26" i="21" s="1"/>
  <c r="H25" i="17"/>
  <c r="D28" i="21" s="1"/>
  <c r="I25" i="17"/>
  <c r="G28" i="21" s="1"/>
  <c r="H26" i="17"/>
  <c r="I26" i="17"/>
  <c r="G29" i="21" s="1"/>
  <c r="H27" i="17"/>
  <c r="D30" i="21" s="1"/>
  <c r="F30" i="21" s="1"/>
  <c r="I27" i="17"/>
  <c r="G30" i="21" s="1"/>
  <c r="H28" i="17"/>
  <c r="D31" i="21" s="1"/>
  <c r="F31" i="21" s="1"/>
  <c r="I28" i="17"/>
  <c r="G31" i="21" s="1"/>
  <c r="H30" i="17"/>
  <c r="I30" i="17"/>
  <c r="H31" i="17"/>
  <c r="I31" i="17"/>
  <c r="J34" i="21" s="1"/>
  <c r="H32" i="17"/>
  <c r="D35" i="21" s="1"/>
  <c r="I32" i="17"/>
  <c r="J35" i="21" s="1"/>
  <c r="H33" i="17"/>
  <c r="D36" i="21" s="1"/>
  <c r="I33" i="17"/>
  <c r="J36" i="21" s="1"/>
  <c r="B34" i="17"/>
  <c r="D34" i="17"/>
  <c r="F34" i="17"/>
  <c r="C36" i="17"/>
  <c r="D33" i="21" l="1"/>
  <c r="G14" i="20"/>
  <c r="J33" i="21"/>
  <c r="I14" i="20" s="1"/>
  <c r="G33" i="21"/>
  <c r="I16" i="20"/>
  <c r="G20" i="20" s="1"/>
  <c r="I20" i="20" s="1"/>
  <c r="I24" i="20" s="1"/>
  <c r="E25" i="20" s="1"/>
  <c r="I25" i="20" s="1"/>
  <c r="J12" i="21"/>
  <c r="J29" i="21"/>
  <c r="J18" i="21"/>
  <c r="H37" i="21"/>
  <c r="F28" i="21"/>
  <c r="D7" i="21"/>
  <c r="D8" i="21" s="1"/>
  <c r="D34" i="21"/>
  <c r="D37" i="21" s="1"/>
  <c r="J31" i="21"/>
  <c r="J30" i="21"/>
  <c r="J26" i="21"/>
  <c r="J25" i="21"/>
  <c r="J24" i="21"/>
  <c r="J23" i="21"/>
  <c r="J22" i="21"/>
  <c r="J21" i="21"/>
  <c r="J20" i="21"/>
  <c r="J19" i="21"/>
  <c r="J17" i="21"/>
  <c r="J16" i="21"/>
  <c r="J15" i="21"/>
  <c r="J14" i="21"/>
  <c r="G37" i="21"/>
  <c r="J28" i="21"/>
  <c r="J13" i="21"/>
  <c r="F12" i="21"/>
  <c r="H34" i="17"/>
  <c r="C37" i="17" s="1"/>
  <c r="C38" i="17" s="1"/>
  <c r="I34" i="17"/>
  <c r="F37" i="21" l="1"/>
  <c r="J37" i="21"/>
  <c r="G26" i="20"/>
  <c r="I26" i="20" s="1"/>
  <c r="G27" i="20"/>
  <c r="I27" i="20" s="1"/>
  <c r="I21" i="21" l="1"/>
  <c r="K21" i="21" s="1"/>
  <c r="I31" i="21"/>
  <c r="K31" i="21" s="1"/>
  <c r="I23" i="21"/>
  <c r="K23" i="21" s="1"/>
  <c r="I22" i="21"/>
  <c r="K22" i="21" s="1"/>
  <c r="I24" i="21"/>
  <c r="K24" i="21" s="1"/>
  <c r="I25" i="21"/>
  <c r="K25" i="21" s="1"/>
  <c r="I26" i="21"/>
  <c r="K26" i="21" s="1"/>
  <c r="I28" i="21"/>
  <c r="K28" i="21" s="1"/>
  <c r="I29" i="21"/>
  <c r="K29" i="21" s="1"/>
  <c r="I30" i="21"/>
  <c r="K30" i="21" s="1"/>
  <c r="I18" i="21"/>
  <c r="K18" i="21" s="1"/>
  <c r="I19" i="21"/>
  <c r="K19" i="21" s="1"/>
  <c r="I20" i="21"/>
  <c r="K20" i="21" s="1"/>
  <c r="I12" i="21"/>
  <c r="K12" i="21" s="1"/>
  <c r="I13" i="21"/>
  <c r="K13" i="21" s="1"/>
  <c r="I14" i="21"/>
  <c r="K14" i="21" s="1"/>
  <c r="I15" i="21"/>
  <c r="K15" i="21" s="1"/>
  <c r="I16" i="21"/>
  <c r="I17" i="21"/>
  <c r="K17" i="21" s="1"/>
  <c r="K16" i="21" l="1"/>
  <c r="K37" i="21" s="1"/>
  <c r="L37" i="21" s="1"/>
  <c r="I37" i="21"/>
</calcChain>
</file>

<file path=xl/sharedStrings.xml><?xml version="1.0" encoding="utf-8"?>
<sst xmlns="http://schemas.openxmlformats.org/spreadsheetml/2006/main" count="134" uniqueCount="79">
  <si>
    <t>1.</t>
  </si>
  <si>
    <t>2.</t>
  </si>
  <si>
    <t>3.</t>
  </si>
  <si>
    <t>Etusivu</t>
  </si>
  <si>
    <t xml:space="preserve">  </t>
  </si>
  <si>
    <t>URAKKATUNNIT</t>
  </si>
  <si>
    <t>asentajat</t>
  </si>
  <si>
    <t>ulosmaksu</t>
  </si>
  <si>
    <t>yht. tunnit</t>
  </si>
  <si>
    <t>yht. €</t>
  </si>
  <si>
    <t>yht</t>
  </si>
  <si>
    <t xml:space="preserve">URAKKASUMMA </t>
  </si>
  <si>
    <t>€</t>
  </si>
  <si>
    <t>h</t>
  </si>
  <si>
    <t>URAKKA KTA .</t>
  </si>
  <si>
    <t>x</t>
  </si>
  <si>
    <t>€/h</t>
  </si>
  <si>
    <t>VÄLIPOHJAT</t>
  </si>
  <si>
    <t>päivämäärä</t>
  </si>
  <si>
    <t>yht.</t>
  </si>
  <si>
    <t>välipohjat yht</t>
  </si>
  <si>
    <t>Urakkasumma</t>
  </si>
  <si>
    <t>Tes:n takuupalkka</t>
  </si>
  <si>
    <t>€ x</t>
  </si>
  <si>
    <t>h    =</t>
  </si>
  <si>
    <t>Erotus</t>
  </si>
  <si>
    <t xml:space="preserve">      =</t>
  </si>
  <si>
    <t xml:space="preserve">Urakkasumman ja </t>
  </si>
  <si>
    <t>takuupalkan erotus x 5,3% = Etumieslisä</t>
  </si>
  <si>
    <t>€ =</t>
  </si>
  <si>
    <t xml:space="preserve">Miinus: ennakko x etumiestunnit </t>
  </si>
  <si>
    <t>Etumieslisää maksetaan</t>
  </si>
  <si>
    <t>etumieslisä tunnilta</t>
  </si>
  <si>
    <t>€/</t>
  </si>
  <si>
    <t>1 Etumies</t>
  </si>
  <si>
    <t>h x</t>
  </si>
  <si>
    <t>maksetaan</t>
  </si>
  <si>
    <t>2 Etumies</t>
  </si>
  <si>
    <t>Etumieslisän laskenta</t>
  </si>
  <si>
    <t>JAKOLISTA</t>
  </si>
  <si>
    <t xml:space="preserve">                  TYÖMAA                    </t>
  </si>
  <si>
    <t xml:space="preserve">      URAKKASUMMA </t>
  </si>
  <si>
    <t>urakan ja-</t>
  </si>
  <si>
    <t>MAKSETTU</t>
  </si>
  <si>
    <t>MAKSETUT</t>
  </si>
  <si>
    <t>URAKKA</t>
  </si>
  <si>
    <t xml:space="preserve"> NIMI</t>
  </si>
  <si>
    <t>TUNNIT</t>
  </si>
  <si>
    <t>ko osuus</t>
  </si>
  <si>
    <t xml:space="preserve">PALKKA </t>
  </si>
  <si>
    <t>OSUUS</t>
  </si>
  <si>
    <t>PALKAT YHT</t>
  </si>
  <si>
    <t>MAKSETAAN</t>
  </si>
  <si>
    <t>MAKSETTU PALKKA = ULOSMAKSU X URAKKATUNNIT</t>
  </si>
  <si>
    <t>URAKKA OSUUS = URAKAN JAKO-OSUUS X URAKKASUMMA :URAKAN JOKO-OSUUKSIEN SUMMA</t>
  </si>
  <si>
    <t>MAKSETUT PALKAT YHT. = MAKSETTU PALKKA + VÄLIPOHJAT</t>
  </si>
  <si>
    <t>MAKSETAAN = URAKKA OSUUS - MAKSETUT PALKAT YHT.</t>
  </si>
  <si>
    <t>Välipohjat</t>
  </si>
  <si>
    <t>Etumieslisä</t>
  </si>
  <si>
    <t>Jakolista</t>
  </si>
  <si>
    <t xml:space="preserve">URAKAN JAKO-OSUUS = PERUSPALKKA X URAKKATUNNIT </t>
  </si>
  <si>
    <t>Perus-tuntipalkka</t>
  </si>
  <si>
    <t>Urakanjako-osuus</t>
  </si>
  <si>
    <t xml:space="preserve">Palkkaryhmä S </t>
  </si>
  <si>
    <t>Takuupalkka palkkaryhmä 3 x Urakkatunnit</t>
  </si>
  <si>
    <t>Takuupalkka palkkaryhmä S x Urakkatunnit</t>
  </si>
  <si>
    <t>Takuupalkka palkkaryhmä 1 x Urakkatunnit</t>
  </si>
  <si>
    <t>PALKKARYHMÄ 1 KUULUVAT KIRJATAAN SINISEEN OSIOON</t>
  </si>
  <si>
    <t>PALKKARYHMÄ S KUULUVAT KIRJATAAN KELTAISEEN OSIOON</t>
  </si>
  <si>
    <t>PALKKARYMÄSSÄ 1 OLEVIEN PERUSTUNTIPALKAKSI KIRJATAAN 50% PALKKARYHMÄ 3 PALKASTA</t>
  </si>
  <si>
    <t xml:space="preserve">PALKKARYHMÄ S KUULUVAT </t>
  </si>
  <si>
    <t xml:space="preserve">Urakkasumma </t>
  </si>
  <si>
    <t>Urakkasumma / Urakkatunnit</t>
  </si>
  <si>
    <t>Työmaa</t>
  </si>
  <si>
    <t>urakkatunnit</t>
  </si>
  <si>
    <t>Ohjelma perustuu:                                 Talotekniikka-alan LVI-toimialan työehtosopimuksen määräyksiin</t>
  </si>
  <si>
    <t>Lisätiedot Rakennusliitto                                         Niko Räsänen                                                  Puh. 040 508 7731                                  niko.rasanen@rakennusliitto.fi</t>
  </si>
  <si>
    <t>TALOTEKNIIKKA-ALAN LVI-TOIMIALAN                                                           URAKANJAKO JA ETUMIESLISÄLASKURI</t>
  </si>
  <si>
    <r>
      <t xml:space="preserve">PALKKARYHMÄ 1 KUULUVAT SINISESSÄ OSIOSSA                                                                                                          </t>
    </r>
    <r>
      <rPr>
        <sz val="9"/>
        <rFont val="Arial"/>
        <family val="2"/>
      </rPr>
      <t>Palkkaryhmä 1 perustuntipalkaksi kirjataan 50% palkkaryhmä 3:sta joka on 1.9.2025 / 9,47€, 1.6.2026 / 9,74€ ja 1.6.2027 / 9,98€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</si>
</sst>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&quot;mk&quot;;[Red]\-#,##0.00\ &quot;mk&quot;"/>
    <numFmt numFmtId="165" formatCode="_-* #,##0.00\ &quot;mk&quot;_-;\-* #,##0.00\ &quot;mk&quot;_-;_-* &quot;-&quot;??\ &quot;mk&quot;_-;_-@_-"/>
    <numFmt numFmtId="166" formatCode="0.000"/>
    <numFmt numFmtId="167" formatCode="0.0"/>
    <numFmt numFmtId="168" formatCode="0.0\ %"/>
    <numFmt numFmtId="169" formatCode="_-* #,##0.00\ [$€-40B]_-;\-* #,##0.00\ [$€-40B]_-;_-* &quot;-&quot;??\ [$€-40B]_-;_-@_-"/>
  </numFmts>
  <fonts count="25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26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u/>
      <sz val="8.8000000000000007"/>
      <color indexed="12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sz val="11"/>
      <name val="Arial"/>
      <family val="2"/>
    </font>
    <font>
      <u/>
      <sz val="8"/>
      <color indexed="12"/>
      <name val="Arial"/>
      <family val="2"/>
    </font>
    <font>
      <i/>
      <sz val="11"/>
      <name val="Arial"/>
      <family val="2"/>
    </font>
    <font>
      <b/>
      <sz val="16"/>
      <name val="Arial"/>
      <family val="2"/>
    </font>
    <font>
      <sz val="8.8000000000000007"/>
      <name val="Arial"/>
      <family val="2"/>
    </font>
    <font>
      <u/>
      <sz val="8.8000000000000007"/>
      <color indexed="12"/>
      <name val="Arial"/>
      <family val="2"/>
    </font>
    <font>
      <u/>
      <sz val="10"/>
      <color indexed="12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u/>
      <sz val="16"/>
      <name val="Arial"/>
      <family val="2"/>
    </font>
    <font>
      <u/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165" fontId="1" fillId="0" borderId="0" applyFont="0" applyFill="0" applyBorder="0" applyAlignment="0" applyProtection="0"/>
  </cellStyleXfs>
  <cellXfs count="25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/>
    </xf>
    <xf numFmtId="0" fontId="0" fillId="7" borderId="0" xfId="0" applyFill="1"/>
    <xf numFmtId="0" fontId="3" fillId="7" borderId="0" xfId="0" applyFont="1" applyFill="1"/>
    <xf numFmtId="0" fontId="4" fillId="7" borderId="0" xfId="0" applyFont="1" applyFill="1"/>
    <xf numFmtId="0" fontId="5" fillId="7" borderId="0" xfId="0" applyFont="1" applyFill="1"/>
    <xf numFmtId="0" fontId="14" fillId="7" borderId="0" xfId="0" applyFont="1" applyFill="1"/>
    <xf numFmtId="0" fontId="14" fillId="7" borderId="1" xfId="0" applyFont="1" applyFill="1" applyBorder="1"/>
    <xf numFmtId="0" fontId="15" fillId="7" borderId="0" xfId="1" applyFont="1" applyFill="1" applyAlignment="1" applyProtection="1"/>
    <xf numFmtId="0" fontId="4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0" xfId="0" applyFill="1" applyAlignment="1">
      <alignment horizontal="right"/>
    </xf>
    <xf numFmtId="0" fontId="0" fillId="7" borderId="4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3" fillId="7" borderId="8" xfId="0" applyFont="1" applyFill="1" applyBorder="1" applyAlignment="1">
      <alignment horizontal="right"/>
    </xf>
    <xf numFmtId="0" fontId="0" fillId="7" borderId="9" xfId="0" applyFill="1" applyBorder="1" applyAlignment="1">
      <alignment horizontal="center"/>
    </xf>
    <xf numFmtId="16" fontId="0" fillId="8" borderId="10" xfId="0" applyNumberFormat="1" applyFill="1" applyBorder="1" applyAlignment="1" applyProtection="1">
      <alignment vertical="top" wrapText="1"/>
      <protection locked="0"/>
    </xf>
    <xf numFmtId="16" fontId="0" fillId="8" borderId="11" xfId="0" applyNumberFormat="1" applyFill="1" applyBorder="1" applyProtection="1">
      <protection locked="0"/>
    </xf>
    <xf numFmtId="16" fontId="0" fillId="8" borderId="10" xfId="0" applyNumberFormat="1" applyFill="1" applyBorder="1" applyProtection="1">
      <protection locked="0"/>
    </xf>
    <xf numFmtId="2" fontId="0" fillId="8" borderId="12" xfId="0" applyNumberFormat="1" applyFill="1" applyBorder="1" applyAlignment="1" applyProtection="1">
      <alignment horizontal="center"/>
      <protection locked="0"/>
    </xf>
    <xf numFmtId="2" fontId="4" fillId="7" borderId="0" xfId="0" applyNumberFormat="1" applyFont="1" applyFill="1"/>
    <xf numFmtId="0" fontId="14" fillId="7" borderId="0" xfId="0" applyFont="1" applyFill="1" applyAlignment="1">
      <alignment horizontal="left"/>
    </xf>
    <xf numFmtId="0" fontId="12" fillId="7" borderId="0" xfId="0" applyFont="1" applyFill="1"/>
    <xf numFmtId="2" fontId="14" fillId="7" borderId="13" xfId="0" applyNumberFormat="1" applyFont="1" applyFill="1" applyBorder="1"/>
    <xf numFmtId="0" fontId="0" fillId="7" borderId="13" xfId="0" applyFill="1" applyBorder="1"/>
    <xf numFmtId="0" fontId="14" fillId="7" borderId="0" xfId="0" applyFont="1" applyFill="1" applyAlignment="1">
      <alignment horizontal="right"/>
    </xf>
    <xf numFmtId="0" fontId="14" fillId="7" borderId="13" xfId="0" applyFont="1" applyFill="1" applyBorder="1" applyAlignment="1">
      <alignment horizontal="center"/>
    </xf>
    <xf numFmtId="0" fontId="14" fillId="7" borderId="13" xfId="0" applyFont="1" applyFill="1" applyBorder="1"/>
    <xf numFmtId="2" fontId="14" fillId="7" borderId="14" xfId="0" applyNumberFormat="1" applyFont="1" applyFill="1" applyBorder="1"/>
    <xf numFmtId="9" fontId="14" fillId="7" borderId="0" xfId="0" applyNumberFormat="1" applyFont="1" applyFill="1" applyAlignment="1">
      <alignment horizontal="left"/>
    </xf>
    <xf numFmtId="2" fontId="14" fillId="7" borderId="0" xfId="0" applyNumberFormat="1" applyFont="1" applyFill="1"/>
    <xf numFmtId="2" fontId="16" fillId="7" borderId="0" xfId="0" applyNumberFormat="1" applyFont="1" applyFill="1" applyAlignment="1">
      <alignment horizontal="right"/>
    </xf>
    <xf numFmtId="0" fontId="14" fillId="7" borderId="0" xfId="0" applyFont="1" applyFill="1" applyAlignment="1">
      <alignment horizontal="center"/>
    </xf>
    <xf numFmtId="2" fontId="14" fillId="7" borderId="12" xfId="0" applyNumberFormat="1" applyFont="1" applyFill="1" applyBorder="1"/>
    <xf numFmtId="164" fontId="14" fillId="7" borderId="0" xfId="0" applyNumberFormat="1" applyFont="1" applyFill="1"/>
    <xf numFmtId="168" fontId="14" fillId="7" borderId="13" xfId="0" applyNumberFormat="1" applyFont="1" applyFill="1" applyBorder="1" applyAlignment="1">
      <alignment horizontal="right"/>
    </xf>
    <xf numFmtId="2" fontId="14" fillId="7" borderId="15" xfId="0" applyNumberFormat="1" applyFont="1" applyFill="1" applyBorder="1"/>
    <xf numFmtId="16" fontId="14" fillId="7" borderId="0" xfId="0" applyNumberFormat="1" applyFont="1" applyFill="1" applyAlignment="1">
      <alignment horizontal="right"/>
    </xf>
    <xf numFmtId="2" fontId="14" fillId="7" borderId="4" xfId="0" applyNumberFormat="1" applyFont="1" applyFill="1" applyBorder="1"/>
    <xf numFmtId="2" fontId="14" fillId="7" borderId="13" xfId="0" applyNumberFormat="1" applyFont="1" applyFill="1" applyBorder="1" applyAlignment="1">
      <alignment horizontal="right"/>
    </xf>
    <xf numFmtId="167" fontId="14" fillId="7" borderId="13" xfId="0" applyNumberFormat="1" applyFont="1" applyFill="1" applyBorder="1"/>
    <xf numFmtId="2" fontId="14" fillId="7" borderId="16" xfId="0" applyNumberFormat="1" applyFont="1" applyFill="1" applyBorder="1"/>
    <xf numFmtId="0" fontId="10" fillId="7" borderId="0" xfId="0" applyFont="1" applyFill="1"/>
    <xf numFmtId="2" fontId="14" fillId="8" borderId="13" xfId="0" applyNumberFormat="1" applyFont="1" applyFill="1" applyBorder="1" applyAlignment="1" applyProtection="1">
      <alignment horizontal="right"/>
      <protection locked="0"/>
    </xf>
    <xf numFmtId="166" fontId="0" fillId="8" borderId="13" xfId="0" applyNumberFormat="1" applyFill="1" applyBorder="1" applyAlignment="1" applyProtection="1">
      <alignment horizontal="right"/>
      <protection locked="0"/>
    </xf>
    <xf numFmtId="167" fontId="0" fillId="8" borderId="13" xfId="0" applyNumberFormat="1" applyFill="1" applyBorder="1" applyAlignment="1" applyProtection="1">
      <alignment horizontal="right"/>
      <protection locked="0"/>
    </xf>
    <xf numFmtId="0" fontId="14" fillId="8" borderId="13" xfId="0" applyFont="1" applyFill="1" applyBorder="1" applyAlignment="1" applyProtection="1">
      <alignment horizontal="right"/>
      <protection locked="0"/>
    </xf>
    <xf numFmtId="2" fontId="12" fillId="9" borderId="4" xfId="0" applyNumberFormat="1" applyFont="1" applyFill="1" applyBorder="1"/>
    <xf numFmtId="2" fontId="12" fillId="9" borderId="9" xfId="0" applyNumberFormat="1" applyFont="1" applyFill="1" applyBorder="1"/>
    <xf numFmtId="0" fontId="19" fillId="7" borderId="0" xfId="1" applyFont="1" applyFill="1" applyAlignment="1" applyProtection="1"/>
    <xf numFmtId="0" fontId="20" fillId="7" borderId="0" xfId="1" applyFont="1" applyFill="1" applyAlignment="1" applyProtection="1"/>
    <xf numFmtId="49" fontId="4" fillId="7" borderId="17" xfId="0" applyNumberFormat="1" applyFont="1" applyFill="1" applyBorder="1" applyAlignment="1">
      <alignment horizontal="left"/>
    </xf>
    <xf numFmtId="0" fontId="4" fillId="7" borderId="17" xfId="0" applyFont="1" applyFill="1" applyBorder="1"/>
    <xf numFmtId="0" fontId="2" fillId="7" borderId="0" xfId="0" applyFont="1" applyFill="1" applyAlignment="1">
      <alignment horizontal="center" vertical="top" wrapText="1"/>
    </xf>
    <xf numFmtId="2" fontId="4" fillId="7" borderId="17" xfId="0" applyNumberFormat="1" applyFont="1" applyFill="1" applyBorder="1" applyAlignment="1">
      <alignment horizontal="center" vertical="top" wrapText="1"/>
    </xf>
    <xf numFmtId="0" fontId="4" fillId="7" borderId="18" xfId="0" applyFont="1" applyFill="1" applyBorder="1"/>
    <xf numFmtId="0" fontId="3" fillId="7" borderId="18" xfId="0" applyFont="1" applyFill="1" applyBorder="1"/>
    <xf numFmtId="0" fontId="3" fillId="7" borderId="18" xfId="0" applyFont="1" applyFill="1" applyBorder="1" applyAlignment="1">
      <alignment horizontal="left" wrapText="1"/>
    </xf>
    <xf numFmtId="0" fontId="3" fillId="7" borderId="19" xfId="0" applyFont="1" applyFill="1" applyBorder="1"/>
    <xf numFmtId="0" fontId="3" fillId="7" borderId="15" xfId="0" applyFont="1" applyFill="1" applyBorder="1"/>
    <xf numFmtId="0" fontId="4" fillId="7" borderId="12" xfId="0" applyFont="1" applyFill="1" applyBorder="1" applyAlignment="1">
      <alignment horizontal="center"/>
    </xf>
    <xf numFmtId="0" fontId="4" fillId="7" borderId="13" xfId="0" applyFont="1" applyFill="1" applyBorder="1"/>
    <xf numFmtId="0" fontId="3" fillId="7" borderId="12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left" wrapText="1"/>
    </xf>
    <xf numFmtId="0" fontId="3" fillId="7" borderId="20" xfId="0" applyFont="1" applyFill="1" applyBorder="1"/>
    <xf numFmtId="0" fontId="3" fillId="7" borderId="12" xfId="0" applyFont="1" applyFill="1" applyBorder="1" applyAlignment="1">
      <alignment wrapText="1"/>
    </xf>
    <xf numFmtId="0" fontId="3" fillId="7" borderId="12" xfId="0" applyFont="1" applyFill="1" applyBorder="1"/>
    <xf numFmtId="0" fontId="4" fillId="7" borderId="13" xfId="1" applyNumberFormat="1" applyFont="1" applyFill="1" applyBorder="1" applyAlignment="1" applyProtection="1">
      <alignment horizontal="center"/>
    </xf>
    <xf numFmtId="2" fontId="4" fillId="7" borderId="1" xfId="0" applyNumberFormat="1" applyFont="1" applyFill="1" applyBorder="1" applyAlignment="1">
      <alignment horizontal="center"/>
    </xf>
    <xf numFmtId="2" fontId="0" fillId="7" borderId="13" xfId="0" applyNumberFormat="1" applyFill="1" applyBorder="1" applyAlignment="1">
      <alignment horizontal="center"/>
    </xf>
    <xf numFmtId="2" fontId="4" fillId="7" borderId="13" xfId="0" applyNumberFormat="1" applyFont="1" applyFill="1" applyBorder="1" applyAlignment="1">
      <alignment horizontal="center"/>
    </xf>
    <xf numFmtId="2" fontId="4" fillId="7" borderId="21" xfId="0" applyNumberFormat="1" applyFont="1" applyFill="1" applyBorder="1"/>
    <xf numFmtId="2" fontId="5" fillId="7" borderId="14" xfId="0" applyNumberFormat="1" applyFont="1" applyFill="1" applyBorder="1"/>
    <xf numFmtId="0" fontId="4" fillId="7" borderId="14" xfId="0" applyFont="1" applyFill="1" applyBorder="1"/>
    <xf numFmtId="2" fontId="4" fillId="7" borderId="22" xfId="0" applyNumberFormat="1" applyFont="1" applyFill="1" applyBorder="1"/>
    <xf numFmtId="2" fontId="4" fillId="8" borderId="13" xfId="0" applyNumberFormat="1" applyFont="1" applyFill="1" applyBorder="1" applyAlignment="1" applyProtection="1">
      <alignment horizontal="center"/>
      <protection locked="0"/>
    </xf>
    <xf numFmtId="0" fontId="21" fillId="7" borderId="0" xfId="0" applyFont="1" applyFill="1"/>
    <xf numFmtId="2" fontId="4" fillId="7" borderId="23" xfId="0" applyNumberFormat="1" applyFont="1" applyFill="1" applyBorder="1"/>
    <xf numFmtId="2" fontId="4" fillId="7" borderId="23" xfId="0" applyNumberFormat="1" applyFont="1" applyFill="1" applyBorder="1" applyAlignment="1">
      <alignment horizontal="center"/>
    </xf>
    <xf numFmtId="2" fontId="0" fillId="7" borderId="23" xfId="0" applyNumberFormat="1" applyFill="1" applyBorder="1" applyAlignment="1">
      <alignment horizontal="center"/>
    </xf>
    <xf numFmtId="2" fontId="4" fillId="7" borderId="24" xfId="0" applyNumberFormat="1" applyFont="1" applyFill="1" applyBorder="1"/>
    <xf numFmtId="1" fontId="4" fillId="7" borderId="6" xfId="0" applyNumberFormat="1" applyFont="1" applyFill="1" applyBorder="1" applyAlignment="1">
      <alignment horizontal="center"/>
    </xf>
    <xf numFmtId="2" fontId="14" fillId="7" borderId="0" xfId="0" applyNumberFormat="1" applyFont="1" applyFill="1" applyAlignment="1" applyProtection="1">
      <alignment horizontal="right"/>
      <protection locked="0"/>
    </xf>
    <xf numFmtId="2" fontId="14" fillId="0" borderId="0" xfId="0" applyNumberFormat="1" applyFont="1" applyAlignment="1" applyProtection="1">
      <alignment horizontal="right"/>
      <protection locked="0"/>
    </xf>
    <xf numFmtId="0" fontId="14" fillId="7" borderId="25" xfId="0" applyFont="1" applyFill="1" applyBorder="1" applyAlignment="1">
      <alignment horizontal="right"/>
    </xf>
    <xf numFmtId="2" fontId="14" fillId="8" borderId="12" xfId="0" applyNumberFormat="1" applyFont="1" applyFill="1" applyBorder="1" applyAlignment="1" applyProtection="1">
      <alignment horizontal="right"/>
      <protection locked="0"/>
    </xf>
    <xf numFmtId="0" fontId="14" fillId="7" borderId="17" xfId="0" applyFont="1" applyFill="1" applyBorder="1"/>
    <xf numFmtId="0" fontId="14" fillId="7" borderId="17" xfId="0" applyFont="1" applyFill="1" applyBorder="1" applyAlignment="1">
      <alignment horizontal="right"/>
    </xf>
    <xf numFmtId="0" fontId="0" fillId="7" borderId="17" xfId="0" applyFill="1" applyBorder="1"/>
    <xf numFmtId="0" fontId="0" fillId="7" borderId="17" xfId="0" applyFill="1" applyBorder="1" applyAlignment="1">
      <alignment horizontal="right"/>
    </xf>
    <xf numFmtId="1" fontId="14" fillId="7" borderId="13" xfId="0" applyNumberFormat="1" applyFont="1" applyFill="1" applyBorder="1"/>
    <xf numFmtId="2" fontId="4" fillId="7" borderId="26" xfId="0" applyNumberFormat="1" applyFont="1" applyFill="1" applyBorder="1" applyAlignment="1">
      <alignment horizontal="center"/>
    </xf>
    <xf numFmtId="2" fontId="4" fillId="7" borderId="18" xfId="0" applyNumberFormat="1" applyFont="1" applyFill="1" applyBorder="1" applyAlignment="1">
      <alignment horizontal="center"/>
    </xf>
    <xf numFmtId="2" fontId="4" fillId="7" borderId="27" xfId="0" applyNumberFormat="1" applyFont="1" applyFill="1" applyBorder="1"/>
    <xf numFmtId="2" fontId="5" fillId="7" borderId="15" xfId="0" applyNumberFormat="1" applyFont="1" applyFill="1" applyBorder="1"/>
    <xf numFmtId="2" fontId="4" fillId="10" borderId="12" xfId="0" applyNumberFormat="1" applyFont="1" applyFill="1" applyBorder="1" applyAlignment="1" applyProtection="1">
      <alignment horizontal="center"/>
      <protection locked="0"/>
    </xf>
    <xf numFmtId="2" fontId="4" fillId="10" borderId="13" xfId="0" applyNumberFormat="1" applyFont="1" applyFill="1" applyBorder="1" applyAlignment="1" applyProtection="1">
      <alignment horizontal="center"/>
      <protection locked="0"/>
    </xf>
    <xf numFmtId="2" fontId="4" fillId="10" borderId="18" xfId="0" applyNumberFormat="1" applyFont="1" applyFill="1" applyBorder="1" applyAlignment="1" applyProtection="1">
      <alignment horizontal="center"/>
      <protection locked="0"/>
    </xf>
    <xf numFmtId="0" fontId="0" fillId="7" borderId="28" xfId="0" applyFill="1" applyBorder="1"/>
    <xf numFmtId="1" fontId="0" fillId="7" borderId="29" xfId="0" applyNumberFormat="1" applyFill="1" applyBorder="1" applyAlignment="1">
      <alignment horizontal="center"/>
    </xf>
    <xf numFmtId="2" fontId="4" fillId="7" borderId="30" xfId="0" applyNumberFormat="1" applyFont="1" applyFill="1" applyBorder="1" applyAlignment="1">
      <alignment horizontal="center"/>
    </xf>
    <xf numFmtId="2" fontId="0" fillId="7" borderId="12" xfId="0" applyNumberFormat="1" applyFill="1" applyBorder="1" applyAlignment="1">
      <alignment horizontal="center"/>
    </xf>
    <xf numFmtId="2" fontId="4" fillId="7" borderId="12" xfId="0" applyNumberFormat="1" applyFont="1" applyFill="1" applyBorder="1" applyAlignment="1">
      <alignment horizontal="center"/>
    </xf>
    <xf numFmtId="2" fontId="4" fillId="7" borderId="17" xfId="0" applyNumberFormat="1" applyFont="1" applyFill="1" applyBorder="1"/>
    <xf numFmtId="2" fontId="5" fillId="7" borderId="25" xfId="0" applyNumberFormat="1" applyFont="1" applyFill="1" applyBorder="1"/>
    <xf numFmtId="0" fontId="4" fillId="7" borderId="12" xfId="1" applyNumberFormat="1" applyFont="1" applyFill="1" applyBorder="1" applyAlignment="1" applyProtection="1">
      <alignment horizontal="center"/>
    </xf>
    <xf numFmtId="0" fontId="0" fillId="7" borderId="12" xfId="0" applyFill="1" applyBorder="1"/>
    <xf numFmtId="0" fontId="0" fillId="7" borderId="18" xfId="0" applyFill="1" applyBorder="1"/>
    <xf numFmtId="2" fontId="4" fillId="0" borderId="2" xfId="0" applyNumberFormat="1" applyFont="1" applyBorder="1" applyAlignment="1">
      <alignment horizontal="center"/>
    </xf>
    <xf numFmtId="0" fontId="4" fillId="0" borderId="0" xfId="0" applyFont="1"/>
    <xf numFmtId="0" fontId="4" fillId="3" borderId="31" xfId="0" applyFont="1" applyFill="1" applyBorder="1" applyAlignment="1" applyProtection="1">
      <alignment horizontal="center"/>
      <protection locked="0"/>
    </xf>
    <xf numFmtId="1" fontId="4" fillId="3" borderId="32" xfId="0" applyNumberFormat="1" applyFont="1" applyFill="1" applyBorder="1" applyAlignment="1" applyProtection="1">
      <alignment horizontal="center"/>
      <protection locked="0"/>
    </xf>
    <xf numFmtId="2" fontId="4" fillId="3" borderId="3" xfId="0" applyNumberFormat="1" applyFont="1" applyFill="1" applyBorder="1" applyAlignment="1" applyProtection="1">
      <alignment horizontal="center"/>
      <protection locked="0"/>
    </xf>
    <xf numFmtId="0" fontId="4" fillId="3" borderId="33" xfId="0" applyFont="1" applyFill="1" applyBorder="1" applyAlignment="1" applyProtection="1">
      <alignment horizontal="center"/>
      <protection locked="0"/>
    </xf>
    <xf numFmtId="1" fontId="4" fillId="3" borderId="6" xfId="0" applyNumberFormat="1" applyFont="1" applyFill="1" applyBorder="1" applyAlignment="1" applyProtection="1">
      <alignment horizontal="center"/>
      <protection locked="0"/>
    </xf>
    <xf numFmtId="2" fontId="4" fillId="3" borderId="24" xfId="0" applyNumberFormat="1" applyFont="1" applyFill="1" applyBorder="1" applyAlignment="1" applyProtection="1">
      <alignment horizontal="center"/>
      <protection locked="0"/>
    </xf>
    <xf numFmtId="0" fontId="4" fillId="10" borderId="34" xfId="0" applyFont="1" applyFill="1" applyBorder="1" applyAlignment="1" applyProtection="1">
      <alignment horizontal="center"/>
      <protection locked="0"/>
    </xf>
    <xf numFmtId="1" fontId="4" fillId="10" borderId="35" xfId="0" applyNumberFormat="1" applyFont="1" applyFill="1" applyBorder="1" applyAlignment="1" applyProtection="1">
      <alignment horizontal="center"/>
      <protection locked="0"/>
    </xf>
    <xf numFmtId="2" fontId="4" fillId="10" borderId="36" xfId="0" applyNumberFormat="1" applyFont="1" applyFill="1" applyBorder="1" applyAlignment="1" applyProtection="1">
      <alignment horizontal="center"/>
      <protection locked="0"/>
    </xf>
    <xf numFmtId="2" fontId="4" fillId="7" borderId="36" xfId="0" applyNumberFormat="1" applyFont="1" applyFill="1" applyBorder="1" applyAlignment="1">
      <alignment horizontal="center"/>
    </xf>
    <xf numFmtId="0" fontId="4" fillId="10" borderId="31" xfId="0" applyFont="1" applyFill="1" applyBorder="1" applyAlignment="1" applyProtection="1">
      <alignment horizontal="center"/>
      <protection locked="0"/>
    </xf>
    <xf numFmtId="1" fontId="4" fillId="10" borderId="32" xfId="0" applyNumberFormat="1" applyFont="1" applyFill="1" applyBorder="1" applyAlignment="1" applyProtection="1">
      <alignment horizontal="center"/>
      <protection locked="0"/>
    </xf>
    <xf numFmtId="2" fontId="4" fillId="10" borderId="3" xfId="0" applyNumberFormat="1" applyFont="1" applyFill="1" applyBorder="1" applyAlignment="1" applyProtection="1">
      <alignment horizontal="center"/>
      <protection locked="0"/>
    </xf>
    <xf numFmtId="0" fontId="4" fillId="10" borderId="37" xfId="0" applyFont="1" applyFill="1" applyBorder="1" applyAlignment="1" applyProtection="1">
      <alignment horizontal="center"/>
      <protection locked="0"/>
    </xf>
    <xf numFmtId="1" fontId="4" fillId="10" borderId="38" xfId="0" applyNumberFormat="1" applyFont="1" applyFill="1" applyBorder="1" applyAlignment="1" applyProtection="1">
      <alignment horizontal="center"/>
      <protection locked="0"/>
    </xf>
    <xf numFmtId="2" fontId="4" fillId="10" borderId="29" xfId="0" applyNumberFormat="1" applyFont="1" applyFill="1" applyBorder="1" applyAlignment="1" applyProtection="1">
      <alignment horizontal="center"/>
      <protection locked="0"/>
    </xf>
    <xf numFmtId="0" fontId="4" fillId="7" borderId="0" xfId="0" applyFont="1" applyFill="1" applyAlignment="1">
      <alignment horizontal="right"/>
    </xf>
    <xf numFmtId="1" fontId="4" fillId="7" borderId="0" xfId="0" applyNumberFormat="1" applyFont="1" applyFill="1" applyAlignment="1">
      <alignment horizontal="center"/>
    </xf>
    <xf numFmtId="2" fontId="5" fillId="7" borderId="0" xfId="0" applyNumberFormat="1" applyFont="1" applyFill="1" applyAlignment="1">
      <alignment horizontal="center"/>
    </xf>
    <xf numFmtId="0" fontId="4" fillId="7" borderId="1" xfId="0" applyFont="1" applyFill="1" applyBorder="1"/>
    <xf numFmtId="0" fontId="4" fillId="7" borderId="21" xfId="0" applyFont="1" applyFill="1" applyBorder="1"/>
    <xf numFmtId="2" fontId="4" fillId="4" borderId="21" xfId="0" applyNumberFormat="1" applyFont="1" applyFill="1" applyBorder="1"/>
    <xf numFmtId="0" fontId="4" fillId="0" borderId="14" xfId="0" applyFont="1" applyBorder="1"/>
    <xf numFmtId="0" fontId="4" fillId="7" borderId="39" xfId="0" applyFont="1" applyFill="1" applyBorder="1"/>
    <xf numFmtId="0" fontId="4" fillId="7" borderId="40" xfId="0" applyFont="1" applyFill="1" applyBorder="1"/>
    <xf numFmtId="2" fontId="4" fillId="0" borderId="40" xfId="0" applyNumberFormat="1" applyFont="1" applyBorder="1"/>
    <xf numFmtId="0" fontId="4" fillId="0" borderId="5" xfId="0" applyFont="1" applyBorder="1"/>
    <xf numFmtId="0" fontId="4" fillId="0" borderId="3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5" fillId="7" borderId="0" xfId="0" applyFont="1" applyFill="1" applyAlignment="1">
      <alignment horizontal="center"/>
    </xf>
    <xf numFmtId="0" fontId="5" fillId="0" borderId="0" xfId="0" applyFont="1"/>
    <xf numFmtId="0" fontId="9" fillId="7" borderId="41" xfId="0" applyFont="1" applyFill="1" applyBorder="1" applyAlignment="1">
      <alignment horizontal="center"/>
    </xf>
    <xf numFmtId="2" fontId="9" fillId="7" borderId="22" xfId="0" applyNumberFormat="1" applyFont="1" applyFill="1" applyBorder="1" applyAlignment="1">
      <alignment horizontal="center"/>
    </xf>
    <xf numFmtId="0" fontId="9" fillId="7" borderId="0" xfId="0" applyFont="1" applyFill="1"/>
    <xf numFmtId="0" fontId="9" fillId="0" borderId="0" xfId="0" applyFont="1"/>
    <xf numFmtId="0" fontId="4" fillId="7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18" fillId="7" borderId="13" xfId="1" applyNumberFormat="1" applyFont="1" applyFill="1" applyBorder="1" applyAlignment="1" applyProtection="1">
      <alignment horizontal="center"/>
    </xf>
    <xf numFmtId="0" fontId="0" fillId="7" borderId="20" xfId="0" applyFill="1" applyBorder="1"/>
    <xf numFmtId="1" fontId="0" fillId="7" borderId="13" xfId="0" applyNumberFormat="1" applyFill="1" applyBorder="1" applyAlignment="1">
      <alignment horizontal="center"/>
    </xf>
    <xf numFmtId="2" fontId="5" fillId="7" borderId="16" xfId="0" applyNumberFormat="1" applyFont="1" applyFill="1" applyBorder="1"/>
    <xf numFmtId="2" fontId="4" fillId="7" borderId="13" xfId="0" applyNumberFormat="1" applyFont="1" applyFill="1" applyBorder="1" applyAlignment="1" applyProtection="1">
      <alignment horizontal="center"/>
      <protection locked="0"/>
    </xf>
    <xf numFmtId="2" fontId="4" fillId="7" borderId="13" xfId="0" applyNumberFormat="1" applyFont="1" applyFill="1" applyBorder="1"/>
    <xf numFmtId="2" fontId="5" fillId="7" borderId="13" xfId="0" applyNumberFormat="1" applyFont="1" applyFill="1" applyBorder="1"/>
    <xf numFmtId="0" fontId="4" fillId="11" borderId="34" xfId="0" applyFont="1" applyFill="1" applyBorder="1" applyAlignment="1" applyProtection="1">
      <alignment horizontal="center"/>
      <protection locked="0"/>
    </xf>
    <xf numFmtId="1" fontId="4" fillId="11" borderId="35" xfId="0" applyNumberFormat="1" applyFont="1" applyFill="1" applyBorder="1" applyAlignment="1" applyProtection="1">
      <alignment horizontal="center"/>
      <protection locked="0"/>
    </xf>
    <xf numFmtId="2" fontId="4" fillId="11" borderId="36" xfId="0" applyNumberFormat="1" applyFont="1" applyFill="1" applyBorder="1" applyAlignment="1" applyProtection="1">
      <alignment horizontal="center"/>
      <protection locked="0"/>
    </xf>
    <xf numFmtId="0" fontId="4" fillId="11" borderId="31" xfId="0" applyFont="1" applyFill="1" applyBorder="1" applyAlignment="1" applyProtection="1">
      <alignment horizontal="center"/>
      <protection locked="0"/>
    </xf>
    <xf numFmtId="1" fontId="4" fillId="11" borderId="32" xfId="0" applyNumberFormat="1" applyFont="1" applyFill="1" applyBorder="1" applyAlignment="1" applyProtection="1">
      <alignment horizontal="center"/>
      <protection locked="0"/>
    </xf>
    <xf numFmtId="2" fontId="4" fillId="11" borderId="3" xfId="0" applyNumberFormat="1" applyFont="1" applyFill="1" applyBorder="1" applyAlignment="1" applyProtection="1">
      <alignment horizontal="center"/>
      <protection locked="0"/>
    </xf>
    <xf numFmtId="0" fontId="4" fillId="11" borderId="33" xfId="0" applyFont="1" applyFill="1" applyBorder="1" applyAlignment="1" applyProtection="1">
      <alignment horizontal="center"/>
      <protection locked="0"/>
    </xf>
    <xf numFmtId="1" fontId="4" fillId="11" borderId="42" xfId="0" applyNumberFormat="1" applyFont="1" applyFill="1" applyBorder="1" applyAlignment="1" applyProtection="1">
      <alignment horizontal="center"/>
      <protection locked="0"/>
    </xf>
    <xf numFmtId="2" fontId="4" fillId="11" borderId="43" xfId="0" applyNumberFormat="1" applyFont="1" applyFill="1" applyBorder="1" applyAlignment="1" applyProtection="1">
      <alignment horizontal="center"/>
      <protection locked="0"/>
    </xf>
    <xf numFmtId="0" fontId="9" fillId="11" borderId="41" xfId="0" applyFont="1" applyFill="1" applyBorder="1" applyAlignment="1">
      <alignment horizontal="left" wrapText="1"/>
    </xf>
    <xf numFmtId="0" fontId="9" fillId="10" borderId="41" xfId="0" applyFont="1" applyFill="1" applyBorder="1" applyAlignment="1">
      <alignment horizontal="left" wrapText="1"/>
    </xf>
    <xf numFmtId="1" fontId="4" fillId="0" borderId="44" xfId="0" applyNumberFormat="1" applyFont="1" applyBorder="1" applyAlignment="1">
      <alignment horizontal="center"/>
    </xf>
    <xf numFmtId="1" fontId="4" fillId="7" borderId="35" xfId="0" applyNumberFormat="1" applyFont="1" applyFill="1" applyBorder="1" applyAlignment="1">
      <alignment horizontal="center"/>
    </xf>
    <xf numFmtId="169" fontId="4" fillId="7" borderId="0" xfId="3" applyNumberFormat="1" applyFont="1" applyFill="1" applyAlignment="1" applyProtection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12" fillId="7" borderId="0" xfId="0" applyFont="1" applyFill="1" applyAlignment="1">
      <alignment horizontal="center"/>
    </xf>
    <xf numFmtId="167" fontId="4" fillId="7" borderId="0" xfId="0" applyNumberFormat="1" applyFont="1" applyFill="1" applyAlignment="1">
      <alignment horizontal="center"/>
    </xf>
    <xf numFmtId="1" fontId="4" fillId="7" borderId="13" xfId="0" applyNumberFormat="1" applyFont="1" applyFill="1" applyBorder="1" applyAlignment="1">
      <alignment horizontal="center"/>
    </xf>
    <xf numFmtId="169" fontId="4" fillId="5" borderId="4" xfId="3" applyNumberFormat="1" applyFont="1" applyFill="1" applyBorder="1" applyProtection="1"/>
    <xf numFmtId="169" fontId="5" fillId="12" borderId="0" xfId="3" applyNumberFormat="1" applyFont="1" applyFill="1" applyAlignment="1" applyProtection="1">
      <alignment horizontal="center" vertical="center"/>
      <protection locked="0"/>
    </xf>
    <xf numFmtId="0" fontId="19" fillId="13" borderId="0" xfId="1" applyFont="1" applyFill="1" applyBorder="1" applyAlignment="1" applyProtection="1"/>
    <xf numFmtId="0" fontId="0" fillId="13" borderId="0" xfId="0" applyFill="1"/>
    <xf numFmtId="0" fontId="7" fillId="13" borderId="0" xfId="0" applyFont="1" applyFill="1"/>
    <xf numFmtId="0" fontId="14" fillId="13" borderId="0" xfId="0" applyFont="1" applyFill="1"/>
    <xf numFmtId="0" fontId="13" fillId="13" borderId="0" xfId="1" applyFont="1" applyFill="1" applyBorder="1" applyAlignment="1" applyProtection="1"/>
    <xf numFmtId="0" fontId="20" fillId="13" borderId="0" xfId="1" applyFont="1" applyFill="1" applyBorder="1" applyAlignment="1" applyProtection="1"/>
    <xf numFmtId="0" fontId="17" fillId="13" borderId="0" xfId="0" applyFont="1" applyFill="1" applyAlignment="1">
      <alignment vertical="center"/>
    </xf>
    <xf numFmtId="0" fontId="8" fillId="13" borderId="0" xfId="0" applyFont="1" applyFill="1" applyAlignment="1">
      <alignment horizontal="center"/>
    </xf>
    <xf numFmtId="0" fontId="4" fillId="13" borderId="0" xfId="0" applyFont="1" applyFill="1"/>
    <xf numFmtId="0" fontId="0" fillId="13" borderId="0" xfId="0" applyFill="1" applyAlignment="1">
      <alignment horizontal="center"/>
    </xf>
    <xf numFmtId="0" fontId="0" fillId="13" borderId="0" xfId="0" applyFill="1" applyAlignment="1">
      <alignment vertical="top"/>
    </xf>
    <xf numFmtId="0" fontId="0" fillId="13" borderId="0" xfId="0" applyFill="1" applyProtection="1">
      <protection hidden="1"/>
    </xf>
    <xf numFmtId="0" fontId="23" fillId="13" borderId="0" xfId="1" applyFont="1" applyFill="1" applyBorder="1" applyAlignment="1" applyProtection="1"/>
    <xf numFmtId="0" fontId="24" fillId="13" borderId="0" xfId="1" applyFont="1" applyFill="1" applyBorder="1" applyAlignment="1" applyProtection="1"/>
    <xf numFmtId="1" fontId="4" fillId="7" borderId="12" xfId="0" applyNumberFormat="1" applyFont="1" applyFill="1" applyBorder="1" applyAlignment="1">
      <alignment horizontal="center"/>
    </xf>
    <xf numFmtId="0" fontId="5" fillId="13" borderId="47" xfId="0" applyFont="1" applyFill="1" applyBorder="1" applyAlignment="1">
      <alignment horizontal="left" vertical="top" wrapText="1"/>
    </xf>
    <xf numFmtId="0" fontId="5" fillId="13" borderId="8" xfId="0" applyFont="1" applyFill="1" applyBorder="1" applyAlignment="1">
      <alignment horizontal="left" vertical="top" wrapText="1"/>
    </xf>
    <xf numFmtId="0" fontId="5" fillId="13" borderId="48" xfId="0" applyFont="1" applyFill="1" applyBorder="1" applyAlignment="1">
      <alignment horizontal="left" vertical="top" wrapText="1"/>
    </xf>
    <xf numFmtId="0" fontId="5" fillId="13" borderId="49" xfId="0" applyFont="1" applyFill="1" applyBorder="1" applyAlignment="1">
      <alignment horizontal="left" vertical="top" wrapText="1"/>
    </xf>
    <xf numFmtId="0" fontId="5" fillId="13" borderId="0" xfId="0" applyFont="1" applyFill="1" applyAlignment="1">
      <alignment horizontal="left" vertical="top" wrapText="1"/>
    </xf>
    <xf numFmtId="0" fontId="5" fillId="13" borderId="50" xfId="0" applyFont="1" applyFill="1" applyBorder="1" applyAlignment="1">
      <alignment horizontal="left" vertical="top" wrapText="1"/>
    </xf>
    <xf numFmtId="0" fontId="0" fillId="13" borderId="49" xfId="0" applyFill="1" applyBorder="1" applyAlignment="1">
      <alignment horizontal="left" vertical="top" wrapText="1"/>
    </xf>
    <xf numFmtId="0" fontId="0" fillId="13" borderId="0" xfId="0" applyFill="1" applyAlignment="1">
      <alignment horizontal="left" vertical="top" wrapText="1"/>
    </xf>
    <xf numFmtId="0" fontId="0" fillId="13" borderId="50" xfId="0" applyFill="1" applyBorder="1" applyAlignment="1">
      <alignment horizontal="left" vertical="top" wrapText="1"/>
    </xf>
    <xf numFmtId="0" fontId="0" fillId="13" borderId="7" xfId="0" applyFill="1" applyBorder="1" applyAlignment="1">
      <alignment horizontal="left" vertical="top" wrapText="1"/>
    </xf>
    <xf numFmtId="0" fontId="0" fillId="13" borderId="40" xfId="0" applyFill="1" applyBorder="1" applyAlignment="1">
      <alignment horizontal="left" vertical="top" wrapText="1"/>
    </xf>
    <xf numFmtId="0" fontId="0" fillId="13" borderId="51" xfId="0" applyFill="1" applyBorder="1" applyAlignment="1">
      <alignment horizontal="left" vertical="top" wrapText="1"/>
    </xf>
    <xf numFmtId="0" fontId="20" fillId="13" borderId="0" xfId="1" applyFont="1" applyFill="1" applyBorder="1" applyAlignment="1" applyProtection="1">
      <alignment horizontal="left"/>
    </xf>
    <xf numFmtId="0" fontId="22" fillId="13" borderId="57" xfId="0" applyFont="1" applyFill="1" applyBorder="1" applyAlignment="1">
      <alignment horizontal="center" vertical="center" wrapText="1"/>
    </xf>
    <xf numFmtId="0" fontId="17" fillId="13" borderId="58" xfId="0" applyFont="1" applyFill="1" applyBorder="1" applyAlignment="1">
      <alignment horizontal="center" vertical="center" wrapText="1"/>
    </xf>
    <xf numFmtId="0" fontId="17" fillId="13" borderId="59" xfId="0" applyFont="1" applyFill="1" applyBorder="1" applyAlignment="1">
      <alignment horizontal="center" vertical="center" wrapText="1"/>
    </xf>
    <xf numFmtId="0" fontId="17" fillId="13" borderId="60" xfId="0" applyFont="1" applyFill="1" applyBorder="1" applyAlignment="1">
      <alignment horizontal="center" vertical="center" wrapText="1"/>
    </xf>
    <xf numFmtId="0" fontId="17" fillId="13" borderId="0" xfId="0" applyFont="1" applyFill="1" applyAlignment="1">
      <alignment horizontal="center" vertical="center" wrapText="1"/>
    </xf>
    <xf numFmtId="0" fontId="17" fillId="13" borderId="61" xfId="0" applyFont="1" applyFill="1" applyBorder="1" applyAlignment="1">
      <alignment horizontal="center" vertical="center" wrapText="1"/>
    </xf>
    <xf numFmtId="0" fontId="17" fillId="13" borderId="62" xfId="0" applyFont="1" applyFill="1" applyBorder="1" applyAlignment="1">
      <alignment horizontal="center" vertical="center" wrapText="1"/>
    </xf>
    <xf numFmtId="0" fontId="17" fillId="13" borderId="63" xfId="0" applyFont="1" applyFill="1" applyBorder="1" applyAlignment="1">
      <alignment horizontal="center" vertical="center" wrapText="1"/>
    </xf>
    <xf numFmtId="0" fontId="17" fillId="13" borderId="64" xfId="0" applyFont="1" applyFill="1" applyBorder="1" applyAlignment="1">
      <alignment horizontal="center" vertical="center" wrapText="1"/>
    </xf>
    <xf numFmtId="0" fontId="23" fillId="13" borderId="0" xfId="1" applyFont="1" applyFill="1" applyBorder="1" applyAlignment="1" applyProtection="1">
      <alignment horizontal="left"/>
    </xf>
    <xf numFmtId="0" fontId="4" fillId="12" borderId="0" xfId="0" applyFont="1" applyFill="1" applyAlignment="1" applyProtection="1">
      <alignment horizontal="center" wrapText="1"/>
      <protection locked="0"/>
    </xf>
    <xf numFmtId="0" fontId="5" fillId="6" borderId="5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9" fillId="11" borderId="53" xfId="0" applyFont="1" applyFill="1" applyBorder="1" applyAlignment="1">
      <alignment horizontal="left" wrapText="1"/>
    </xf>
    <xf numFmtId="0" fontId="9" fillId="11" borderId="41" xfId="0" applyFont="1" applyFill="1" applyBorder="1" applyAlignment="1">
      <alignment horizontal="left" wrapText="1"/>
    </xf>
    <xf numFmtId="0" fontId="9" fillId="10" borderId="53" xfId="0" applyFont="1" applyFill="1" applyBorder="1" applyAlignment="1">
      <alignment horizontal="left" wrapText="1"/>
    </xf>
    <xf numFmtId="0" fontId="9" fillId="10" borderId="41" xfId="0" applyFont="1" applyFill="1" applyBorder="1" applyAlignment="1">
      <alignment horizontal="left" wrapText="1"/>
    </xf>
    <xf numFmtId="0" fontId="4" fillId="7" borderId="54" xfId="1" applyNumberFormat="1" applyFont="1" applyFill="1" applyBorder="1" applyAlignment="1" applyProtection="1">
      <alignment horizontal="center"/>
    </xf>
    <xf numFmtId="0" fontId="4" fillId="7" borderId="55" xfId="1" applyNumberFormat="1" applyFont="1" applyFill="1" applyBorder="1" applyAlignment="1" applyProtection="1">
      <alignment horizontal="center"/>
    </xf>
    <xf numFmtId="0" fontId="6" fillId="7" borderId="0" xfId="0" applyFont="1" applyFill="1" applyAlignment="1">
      <alignment horizontal="center"/>
    </xf>
    <xf numFmtId="0" fontId="4" fillId="7" borderId="53" xfId="1" applyNumberFormat="1" applyFont="1" applyFill="1" applyBorder="1" applyAlignment="1" applyProtection="1">
      <alignment horizontal="center" wrapText="1"/>
    </xf>
    <xf numFmtId="0" fontId="4" fillId="7" borderId="41" xfId="1" applyNumberFormat="1" applyFont="1" applyFill="1" applyBorder="1" applyAlignment="1" applyProtection="1">
      <alignment horizontal="center" wrapText="1"/>
    </xf>
    <xf numFmtId="0" fontId="4" fillId="7" borderId="56" xfId="1" applyNumberFormat="1" applyFont="1" applyFill="1" applyBorder="1" applyAlignment="1" applyProtection="1">
      <alignment horizontal="center" wrapText="1"/>
    </xf>
    <xf numFmtId="49" fontId="17" fillId="7" borderId="17" xfId="0" applyNumberFormat="1" applyFont="1" applyFill="1" applyBorder="1" applyAlignment="1">
      <alignment horizontal="left"/>
    </xf>
    <xf numFmtId="0" fontId="4" fillId="7" borderId="17" xfId="0" applyFont="1" applyFill="1" applyBorder="1" applyAlignment="1">
      <alignment horizontal="left"/>
    </xf>
    <xf numFmtId="0" fontId="4" fillId="8" borderId="1" xfId="1" applyFont="1" applyFill="1" applyBorder="1" applyAlignment="1" applyProtection="1">
      <alignment horizontal="center"/>
      <protection locked="0"/>
    </xf>
    <xf numFmtId="0" fontId="4" fillId="8" borderId="21" xfId="1" applyFont="1" applyFill="1" applyBorder="1" applyAlignment="1" applyProtection="1">
      <alignment horizontal="center"/>
      <protection locked="0"/>
    </xf>
    <xf numFmtId="0" fontId="4" fillId="8" borderId="14" xfId="1" applyFont="1" applyFill="1" applyBorder="1" applyAlignment="1" applyProtection="1">
      <alignment horizontal="center"/>
      <protection locked="0"/>
    </xf>
    <xf numFmtId="0" fontId="5" fillId="7" borderId="0" xfId="0" applyFont="1" applyFill="1" applyAlignment="1">
      <alignment horizontal="center" wrapText="1"/>
    </xf>
    <xf numFmtId="0" fontId="5" fillId="9" borderId="17" xfId="0" applyFont="1" applyFill="1" applyBorder="1" applyAlignment="1">
      <alignment horizontal="center"/>
    </xf>
    <xf numFmtId="0" fontId="3" fillId="7" borderId="18" xfId="0" applyFont="1" applyFill="1" applyBorder="1" applyAlignment="1">
      <alignment horizontal="left" wrapText="1"/>
    </xf>
    <xf numFmtId="0" fontId="3" fillId="7" borderId="12" xfId="0" applyFont="1" applyFill="1" applyBorder="1" applyAlignment="1">
      <alignment horizontal="left" wrapText="1"/>
    </xf>
    <xf numFmtId="2" fontId="9" fillId="9" borderId="17" xfId="0" applyNumberFormat="1" applyFont="1" applyFill="1" applyBorder="1" applyAlignment="1">
      <alignment horizontal="center"/>
    </xf>
    <xf numFmtId="0" fontId="11" fillId="7" borderId="0" xfId="1" applyFill="1" applyAlignment="1" applyProtection="1">
      <alignment horizontal="center" wrapText="1"/>
    </xf>
    <xf numFmtId="2" fontId="4" fillId="7" borderId="27" xfId="0" applyNumberFormat="1" applyFont="1" applyFill="1" applyBorder="1" applyAlignment="1">
      <alignment horizontal="center"/>
    </xf>
    <xf numFmtId="0" fontId="4" fillId="7" borderId="27" xfId="0" applyFont="1" applyFill="1" applyBorder="1" applyAlignment="1">
      <alignment horizontal="center"/>
    </xf>
    <xf numFmtId="2" fontId="5" fillId="9" borderId="21" xfId="0" applyNumberFormat="1" applyFont="1" applyFill="1" applyBorder="1" applyAlignment="1">
      <alignment horizontal="center"/>
    </xf>
    <xf numFmtId="0" fontId="5" fillId="9" borderId="21" xfId="0" applyFont="1" applyFill="1" applyBorder="1" applyAlignment="1">
      <alignment horizontal="center"/>
    </xf>
    <xf numFmtId="0" fontId="5" fillId="10" borderId="1" xfId="1" applyNumberFormat="1" applyFont="1" applyFill="1" applyBorder="1" applyAlignment="1" applyProtection="1">
      <alignment horizontal="left" wrapText="1"/>
    </xf>
    <xf numFmtId="0" fontId="4" fillId="10" borderId="21" xfId="1" applyNumberFormat="1" applyFont="1" applyFill="1" applyBorder="1" applyAlignment="1" applyProtection="1">
      <alignment horizontal="left" wrapText="1"/>
    </xf>
    <xf numFmtId="0" fontId="4" fillId="10" borderId="14" xfId="1" applyNumberFormat="1" applyFont="1" applyFill="1" applyBorder="1" applyAlignment="1" applyProtection="1">
      <alignment horizontal="left" wrapText="1"/>
    </xf>
    <xf numFmtId="0" fontId="5" fillId="11" borderId="1" xfId="1" applyNumberFormat="1" applyFont="1" applyFill="1" applyBorder="1" applyAlignment="1" applyProtection="1">
      <alignment horizontal="left" wrapText="1"/>
    </xf>
    <xf numFmtId="0" fontId="5" fillId="11" borderId="21" xfId="1" applyNumberFormat="1" applyFont="1" applyFill="1" applyBorder="1" applyAlignment="1" applyProtection="1">
      <alignment horizontal="left" wrapText="1"/>
    </xf>
    <xf numFmtId="0" fontId="5" fillId="11" borderId="14" xfId="1" applyNumberFormat="1" applyFont="1" applyFill="1" applyBorder="1" applyAlignment="1" applyProtection="1">
      <alignment horizontal="left" wrapText="1"/>
    </xf>
  </cellXfs>
  <cellStyles count="4">
    <cellStyle name="Hyperlinkki" xfId="1" builtinId="8"/>
    <cellStyle name="Normaali" xfId="0" builtinId="0"/>
    <cellStyle name="Normaali 2 2" xfId="2" xr:uid="{2DAB33BC-139B-4E9B-9C7C-97E5294DAED9}"/>
    <cellStyle name="Valuutta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228600</xdr:colOff>
      <xdr:row>13</xdr:row>
      <xdr:rowOff>47625</xdr:rowOff>
    </xdr:from>
    <xdr:to>
      <xdr:col>17</xdr:col>
      <xdr:colOff>266700</xdr:colOff>
      <xdr:row>25</xdr:row>
      <xdr:rowOff>161925</xdr:rowOff>
    </xdr:to>
    <xdr:pic>
      <xdr:nvPicPr>
        <xdr:cNvPr id="27035" name="Kuva 6" descr="C:\Users\rasaneni\AppData\Local\Microsoft\Windows\Temporary Internet Files\Content.IE5\OBP5NXT6\MC900359579[1].wmf">
          <a:extLst>
            <a:ext uri="{FF2B5EF4-FFF2-40B4-BE49-F238E27FC236}">
              <a16:creationId xmlns:a16="http://schemas.microsoft.com/office/drawing/2014/main" id="{86A55795-04FE-731C-31A5-96FEF10F7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53984">
          <a:off x="5133975" y="3048000"/>
          <a:ext cx="3495675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114300</xdr:colOff>
      <xdr:row>6</xdr:row>
      <xdr:rowOff>0</xdr:rowOff>
    </xdr:from>
    <xdr:to>
      <xdr:col>8</xdr:col>
      <xdr:colOff>200025</xdr:colOff>
      <xdr:row>6</xdr:row>
      <xdr:rowOff>38100</xdr:rowOff>
    </xdr:to>
    <xdr:sp macro="" textlink="">
      <xdr:nvSpPr>
        <xdr:cNvPr id="27036" name="Text Box 20">
          <a:extLst>
            <a:ext uri="{FF2B5EF4-FFF2-40B4-BE49-F238E27FC236}">
              <a16:creationId xmlns:a16="http://schemas.microsoft.com/office/drawing/2014/main" id="{E6E7CACA-F27B-F9A3-0659-FF29F5B12BBC}"/>
            </a:ext>
          </a:extLst>
        </xdr:cNvPr>
        <xdr:cNvSpPr txBox="1">
          <a:spLocks noChangeArrowheads="1"/>
        </xdr:cNvSpPr>
      </xdr:nvSpPr>
      <xdr:spPr bwMode="auto">
        <a:xfrm>
          <a:off x="4048125" y="12858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226695</xdr:colOff>
      <xdr:row>0</xdr:row>
      <xdr:rowOff>104775</xdr:rowOff>
    </xdr:from>
    <xdr:to>
      <xdr:col>16</xdr:col>
      <xdr:colOff>277745</xdr:colOff>
      <xdr:row>0</xdr:row>
      <xdr:rowOff>140589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E0DD2900-6849-54AC-AA0F-869768B813E6}"/>
            </a:ext>
          </a:extLst>
        </xdr:cNvPr>
        <xdr:cNvSpPr txBox="1">
          <a:spLocks noChangeArrowheads="1"/>
        </xdr:cNvSpPr>
      </xdr:nvSpPr>
      <xdr:spPr bwMode="auto">
        <a:xfrm>
          <a:off x="3143250" y="104775"/>
          <a:ext cx="4924425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3152" tIns="77724" rIns="0" bIns="0" anchor="t" upright="1"/>
        <a:lstStyle/>
        <a:p>
          <a:pPr algn="l" rtl="0">
            <a:defRPr sz="1000"/>
          </a:pPr>
          <a:endParaRPr lang="fi-FI" sz="3600" b="1" i="0" strike="noStrike">
            <a:solidFill>
              <a:srgbClr val="000000"/>
            </a:solidFill>
            <a:latin typeface="Franklin Gothic Medium Cond"/>
          </a:endParaRPr>
        </a:p>
        <a:p>
          <a:pPr algn="l" rtl="0">
            <a:defRPr sz="1000"/>
          </a:pPr>
          <a:r>
            <a:rPr lang="fi-FI" sz="3600" b="1" i="0" strike="noStrike">
              <a:solidFill>
                <a:srgbClr val="000000"/>
              </a:solidFill>
              <a:latin typeface="Franklin Gothic Medium Cond"/>
            </a:rPr>
            <a:t>RAKENNUSLIITTO </a:t>
          </a:r>
          <a:endParaRPr lang="fi-FI" sz="2200" b="1" i="0" strike="noStrike">
            <a:solidFill>
              <a:srgbClr val="000000"/>
            </a:solidFill>
            <a:latin typeface="Franklin Gothic Medium Cond"/>
          </a:endParaRPr>
        </a:p>
        <a:p>
          <a:pPr algn="l" rtl="0">
            <a:defRPr sz="1000"/>
          </a:pPr>
          <a:r>
            <a:rPr lang="fi-FI" sz="2200" b="1" i="0" strike="noStrike">
              <a:solidFill>
                <a:srgbClr val="000000"/>
              </a:solidFill>
              <a:latin typeface="Franklin Gothic Medium Cond"/>
            </a:rPr>
            <a:t>ilmastointialan urakkahinnoittelun mittauspöytäkirja</a:t>
          </a:r>
        </a:p>
        <a:p>
          <a:pPr algn="l" rtl="0">
            <a:defRPr sz="1000"/>
          </a:pPr>
          <a:r>
            <a:rPr lang="fi-FI" sz="1400" b="1" i="0" strike="noStrike">
              <a:solidFill>
                <a:srgbClr val="000000"/>
              </a:solidFill>
              <a:latin typeface="Franklin Gothic Medium Cond"/>
            </a:rPr>
            <a:t> </a:t>
          </a:r>
        </a:p>
      </xdr:txBody>
    </xdr:sp>
    <xdr:clientData/>
  </xdr:twoCellAnchor>
  <xdr:twoCellAnchor editAs="oneCell">
    <xdr:from>
      <xdr:col>0</xdr:col>
      <xdr:colOff>161925</xdr:colOff>
      <xdr:row>0</xdr:row>
      <xdr:rowOff>161925</xdr:rowOff>
    </xdr:from>
    <xdr:to>
      <xdr:col>7</xdr:col>
      <xdr:colOff>142875</xdr:colOff>
      <xdr:row>4</xdr:row>
      <xdr:rowOff>19050</xdr:rowOff>
    </xdr:to>
    <xdr:pic>
      <xdr:nvPicPr>
        <xdr:cNvPr id="27038" name="Kuva 8" descr="suomi-ruotsi-vaaka-gif.gif">
          <a:extLst>
            <a:ext uri="{FF2B5EF4-FFF2-40B4-BE49-F238E27FC236}">
              <a16:creationId xmlns:a16="http://schemas.microsoft.com/office/drawing/2014/main" id="{608AE4C9-B965-1D6D-9C75-43DE46008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61925"/>
          <a:ext cx="34385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673E1-08B2-4EE1-AFC7-056AC1A93E83}">
  <dimension ref="A1:AZ129"/>
  <sheetViews>
    <sheetView tabSelected="1" view="pageLayout" zoomScaleNormal="100" workbookViewId="0"/>
  </sheetViews>
  <sheetFormatPr defaultRowHeight="33" x14ac:dyDescent="0.45"/>
  <cols>
    <col min="1" max="1" width="5.5703125" style="1" customWidth="1"/>
    <col min="2" max="2" width="7.42578125" style="2" customWidth="1"/>
    <col min="3" max="4" width="7.28515625" style="2" customWidth="1"/>
    <col min="5" max="5" width="9.7109375" style="2" customWidth="1"/>
    <col min="6" max="6" width="7.28515625" style="2" customWidth="1"/>
    <col min="7" max="7" width="7.28515625" style="3" customWidth="1"/>
    <col min="8" max="8" width="7.140625" style="1" customWidth="1"/>
    <col min="9" max="15" width="7.28515625" style="1" customWidth="1"/>
    <col min="16" max="16" width="8.140625" style="1" customWidth="1"/>
    <col min="17" max="17" width="7.28515625" style="1" customWidth="1"/>
    <col min="18" max="18" width="11" style="1" customWidth="1"/>
    <col min="19" max="19" width="8.140625" style="1" customWidth="1"/>
    <col min="20" max="20" width="7.28515625" customWidth="1"/>
    <col min="21" max="21" width="6" customWidth="1"/>
  </cols>
  <sheetData>
    <row r="1" spans="1:35" ht="16.5" customHeight="1" x14ac:dyDescent="0.2">
      <c r="A1" s="181"/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pans="1:35" ht="18" customHeight="1" x14ac:dyDescent="0.2">
      <c r="A2" s="182"/>
      <c r="B2" s="182"/>
      <c r="C2" s="182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2"/>
      <c r="P2" s="182"/>
      <c r="Q2" s="182"/>
      <c r="R2" s="182"/>
      <c r="S2" s="182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pans="1:35" ht="18" customHeight="1" x14ac:dyDescent="0.2">
      <c r="A3" s="184"/>
      <c r="B3" s="184"/>
      <c r="C3" s="184"/>
      <c r="D3" s="184"/>
      <c r="E3" s="184"/>
      <c r="F3" s="183"/>
      <c r="G3" s="183"/>
      <c r="H3" s="183"/>
      <c r="I3" s="183"/>
      <c r="J3" s="183"/>
      <c r="K3" s="183"/>
      <c r="L3" s="183"/>
      <c r="M3" s="183"/>
      <c r="N3" s="183"/>
      <c r="O3" s="182"/>
      <c r="P3" s="182"/>
      <c r="Q3" s="189"/>
      <c r="R3" s="182"/>
      <c r="S3" s="182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</row>
    <row r="4" spans="1:35" ht="15.75" customHeight="1" x14ac:dyDescent="0.2">
      <c r="A4" s="185"/>
      <c r="B4" s="185"/>
      <c r="C4" s="185"/>
      <c r="D4" s="184"/>
      <c r="E4" s="184"/>
      <c r="F4" s="183"/>
      <c r="G4" s="183"/>
      <c r="H4" s="183"/>
      <c r="I4" s="183"/>
      <c r="J4" s="183"/>
      <c r="K4" s="183"/>
      <c r="L4" s="183"/>
      <c r="M4" s="183"/>
      <c r="N4" s="183"/>
      <c r="O4" s="182"/>
      <c r="P4" s="182"/>
      <c r="Q4" s="182"/>
      <c r="R4" s="182"/>
      <c r="S4" s="182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</row>
    <row r="5" spans="1:35" ht="16.5" customHeight="1" x14ac:dyDescent="0.2">
      <c r="A5" s="208"/>
      <c r="B5" s="208"/>
      <c r="C5" s="185"/>
      <c r="D5" s="185"/>
      <c r="E5" s="184"/>
      <c r="F5" s="183"/>
      <c r="G5" s="183"/>
      <c r="H5" s="183"/>
      <c r="I5" s="183"/>
      <c r="J5" s="183"/>
      <c r="K5" s="183"/>
      <c r="L5" s="183"/>
      <c r="M5" s="183"/>
      <c r="N5" s="183"/>
      <c r="O5" s="182"/>
      <c r="P5" s="182"/>
      <c r="Q5" s="182"/>
      <c r="R5" s="182"/>
      <c r="S5" s="182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</row>
    <row r="6" spans="1:35" ht="16.5" customHeight="1" x14ac:dyDescent="0.2">
      <c r="A6" s="208"/>
      <c r="B6" s="208"/>
      <c r="C6" s="185"/>
      <c r="D6" s="185"/>
      <c r="E6" s="184"/>
      <c r="F6" s="183"/>
      <c r="G6" s="183"/>
      <c r="H6" s="183"/>
      <c r="I6" s="183"/>
      <c r="J6" s="183"/>
      <c r="K6" s="183"/>
      <c r="L6" s="183"/>
      <c r="M6" s="183"/>
      <c r="N6" s="183"/>
      <c r="O6" s="182"/>
      <c r="P6" s="182"/>
      <c r="Q6" s="182"/>
      <c r="R6" s="182"/>
      <c r="S6" s="182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8.25" customHeight="1" thickBot="1" x14ac:dyDescent="0.25">
      <c r="A7" s="208"/>
      <c r="B7" s="208"/>
      <c r="C7" s="185"/>
      <c r="D7" s="185"/>
      <c r="E7" s="184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</row>
    <row r="8" spans="1:35" ht="16.5" customHeight="1" x14ac:dyDescent="0.2">
      <c r="A8" s="186"/>
      <c r="B8" s="187"/>
      <c r="C8" s="187"/>
      <c r="D8" s="209" t="s">
        <v>77</v>
      </c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1"/>
      <c r="Q8" s="187"/>
      <c r="R8" s="187"/>
      <c r="S8" s="182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</row>
    <row r="9" spans="1:35" ht="23.25" customHeight="1" x14ac:dyDescent="0.2">
      <c r="A9" s="186"/>
      <c r="B9" s="187"/>
      <c r="C9" s="187"/>
      <c r="D9" s="212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4"/>
      <c r="Q9" s="187"/>
      <c r="R9" s="187"/>
      <c r="S9" s="182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1:35" ht="30.75" customHeight="1" thickBot="1" x14ac:dyDescent="0.25">
      <c r="A10" s="185"/>
      <c r="B10" s="187"/>
      <c r="C10" s="187"/>
      <c r="D10" s="215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7"/>
      <c r="Q10" s="187"/>
      <c r="R10" s="187"/>
      <c r="S10" s="182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ht="21.75" customHeight="1" x14ac:dyDescent="0.2">
      <c r="A11" s="185"/>
      <c r="B11" s="187"/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2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1:35" ht="14.25" customHeight="1" x14ac:dyDescent="0.45">
      <c r="A12" s="185"/>
      <c r="B12" s="185"/>
      <c r="C12" s="185"/>
      <c r="D12" s="184"/>
      <c r="E12" s="184"/>
      <c r="F12" s="189"/>
      <c r="G12" s="188"/>
      <c r="H12" s="189"/>
      <c r="I12" s="189"/>
      <c r="J12" s="189"/>
      <c r="K12" s="189"/>
      <c r="L12" s="182"/>
      <c r="M12" s="182"/>
      <c r="N12" s="182"/>
      <c r="O12" s="182"/>
      <c r="P12" s="182"/>
      <c r="Q12" s="182"/>
      <c r="R12" s="182"/>
      <c r="S12" s="182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1:35" ht="20.25" customHeight="1" x14ac:dyDescent="0.3">
      <c r="A13" s="185"/>
      <c r="B13" s="185"/>
      <c r="C13" s="185"/>
      <c r="D13" s="185"/>
      <c r="E13" s="184"/>
      <c r="F13" s="218" t="s">
        <v>72</v>
      </c>
      <c r="G13" s="218"/>
      <c r="H13" s="218"/>
      <c r="I13" s="218"/>
      <c r="J13" s="218"/>
      <c r="K13" s="218"/>
      <c r="L13" s="182"/>
      <c r="M13" s="182"/>
      <c r="N13" s="182"/>
      <c r="O13" s="182"/>
      <c r="P13" s="182"/>
      <c r="Q13" s="182"/>
      <c r="R13" s="182"/>
      <c r="S13" s="182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</row>
    <row r="14" spans="1:35" ht="20.25" customHeight="1" x14ac:dyDescent="0.45">
      <c r="A14" s="185"/>
      <c r="B14" s="185"/>
      <c r="C14" s="185"/>
      <c r="D14" s="185"/>
      <c r="E14" s="184"/>
      <c r="F14" s="193" t="s">
        <v>57</v>
      </c>
      <c r="G14" s="188"/>
      <c r="H14" s="193"/>
      <c r="I14" s="194"/>
      <c r="J14" s="194"/>
      <c r="K14" s="189"/>
      <c r="L14" s="182"/>
      <c r="M14" s="182"/>
      <c r="N14" s="182"/>
      <c r="O14" s="182"/>
      <c r="P14" s="182"/>
      <c r="Q14" s="182"/>
      <c r="R14" s="182"/>
      <c r="S14" s="182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</row>
    <row r="15" spans="1:35" ht="18.75" customHeight="1" x14ac:dyDescent="0.45">
      <c r="A15" s="185"/>
      <c r="B15" s="185"/>
      <c r="C15" s="185"/>
      <c r="D15" s="184"/>
      <c r="E15" s="184"/>
      <c r="F15" s="193" t="s">
        <v>58</v>
      </c>
      <c r="G15" s="188"/>
      <c r="H15" s="193"/>
      <c r="I15" s="194"/>
      <c r="J15" s="194"/>
      <c r="K15" s="189"/>
      <c r="L15" s="182"/>
      <c r="M15" s="182"/>
      <c r="N15" s="182"/>
      <c r="O15" s="182"/>
      <c r="P15" s="182"/>
      <c r="Q15" s="182"/>
      <c r="R15" s="182"/>
      <c r="S15" s="182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</row>
    <row r="16" spans="1:35" ht="19.5" customHeight="1" x14ac:dyDescent="0.3">
      <c r="A16" s="185"/>
      <c r="B16" s="185"/>
      <c r="C16" s="184"/>
      <c r="D16" s="184"/>
      <c r="E16" s="184"/>
      <c r="F16" s="218" t="s">
        <v>59</v>
      </c>
      <c r="G16" s="218"/>
      <c r="H16" s="193"/>
      <c r="I16" s="194"/>
      <c r="J16" s="194"/>
      <c r="K16" s="189"/>
      <c r="L16" s="182"/>
      <c r="M16" s="182"/>
      <c r="N16" s="182"/>
      <c r="O16" s="182"/>
      <c r="P16" s="182"/>
      <c r="Q16" s="182"/>
      <c r="R16" s="182"/>
      <c r="S16" s="182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</row>
    <row r="17" spans="1:52" ht="20.100000000000001" customHeight="1" x14ac:dyDescent="0.2">
      <c r="A17" s="184"/>
      <c r="B17" s="184"/>
      <c r="C17" s="184"/>
      <c r="D17" s="184"/>
      <c r="E17" s="184"/>
      <c r="F17" s="182"/>
      <c r="G17" s="208"/>
      <c r="H17" s="208"/>
      <c r="I17" s="208"/>
      <c r="J17" s="208"/>
      <c r="K17" s="182"/>
      <c r="L17" s="182"/>
      <c r="M17" s="182"/>
      <c r="N17" s="182"/>
      <c r="O17" s="182"/>
      <c r="P17" s="182"/>
      <c r="Q17" s="182"/>
      <c r="R17" s="182"/>
      <c r="S17" s="182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</row>
    <row r="18" spans="1:52" ht="12" customHeight="1" x14ac:dyDescent="0.2">
      <c r="A18" s="182"/>
      <c r="B18" s="182"/>
      <c r="C18" s="182"/>
      <c r="D18" s="182"/>
      <c r="E18" s="182"/>
      <c r="F18" s="182"/>
      <c r="G18" s="182" t="s">
        <v>4</v>
      </c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</row>
    <row r="19" spans="1:52" ht="20.100000000000001" customHeight="1" x14ac:dyDescent="0.2">
      <c r="A19" s="182"/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</row>
    <row r="20" spans="1:52" ht="20.100000000000001" customHeight="1" x14ac:dyDescent="0.2">
      <c r="A20" s="182"/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9"/>
      <c r="M20" s="182"/>
      <c r="N20" s="182"/>
      <c r="O20" s="182"/>
      <c r="P20" s="182"/>
      <c r="Q20" s="182"/>
      <c r="R20" s="182"/>
      <c r="S20" s="182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</row>
    <row r="21" spans="1:52" ht="12" customHeight="1" x14ac:dyDescent="0.2">
      <c r="A21" s="182"/>
      <c r="B21" s="190"/>
      <c r="C21" s="190"/>
      <c r="D21" s="190"/>
      <c r="E21" s="190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</row>
    <row r="22" spans="1:52" ht="20.100000000000001" customHeight="1" x14ac:dyDescent="0.2">
      <c r="A22" s="182"/>
      <c r="B22" s="190"/>
      <c r="C22" s="190"/>
      <c r="D22" s="190"/>
      <c r="E22" s="190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</row>
    <row r="23" spans="1:52" ht="20.100000000000001" customHeight="1" x14ac:dyDescent="0.2">
      <c r="A23" s="182"/>
      <c r="B23" s="190"/>
      <c r="C23" s="190"/>
      <c r="D23" s="190"/>
      <c r="E23" s="190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</row>
    <row r="24" spans="1:52" ht="20.100000000000001" customHeight="1" thickBot="1" x14ac:dyDescent="0.25">
      <c r="A24" s="182"/>
      <c r="B24" s="190"/>
      <c r="C24" s="190"/>
      <c r="D24" s="191"/>
      <c r="E24" s="191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</row>
    <row r="25" spans="1:52" ht="20.25" customHeight="1" x14ac:dyDescent="0.2">
      <c r="A25" s="196" t="s">
        <v>75</v>
      </c>
      <c r="B25" s="197"/>
      <c r="C25" s="197"/>
      <c r="D25" s="197"/>
      <c r="E25" s="198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</row>
    <row r="26" spans="1:52" ht="21.75" customHeight="1" x14ac:dyDescent="0.2">
      <c r="A26" s="199"/>
      <c r="B26" s="200"/>
      <c r="C26" s="200"/>
      <c r="D26" s="200"/>
      <c r="E26" s="201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</row>
    <row r="27" spans="1:52" ht="17.25" customHeight="1" x14ac:dyDescent="0.2">
      <c r="A27" s="202" t="s">
        <v>76</v>
      </c>
      <c r="B27" s="203"/>
      <c r="C27" s="203"/>
      <c r="D27" s="203"/>
      <c r="E27" s="204"/>
      <c r="F27" s="19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</row>
    <row r="28" spans="1:52" ht="33.75" thickBot="1" x14ac:dyDescent="0.5">
      <c r="A28" s="205"/>
      <c r="B28" s="206"/>
      <c r="C28" s="206"/>
      <c r="D28" s="206"/>
      <c r="E28" s="207"/>
      <c r="F28" s="190"/>
      <c r="G28" s="188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</row>
    <row r="29" spans="1:52" x14ac:dyDescent="0.45"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</row>
    <row r="30" spans="1:52" x14ac:dyDescent="0.45"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</row>
    <row r="31" spans="1:52" x14ac:dyDescent="0.45"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</row>
    <row r="32" spans="1:52" x14ac:dyDescent="0.45"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</row>
    <row r="33" spans="20:52" x14ac:dyDescent="0.45"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</row>
    <row r="34" spans="20:52" x14ac:dyDescent="0.45"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</row>
    <row r="35" spans="20:52" x14ac:dyDescent="0.45"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</row>
    <row r="36" spans="20:52" x14ac:dyDescent="0.45"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</row>
    <row r="37" spans="20:52" x14ac:dyDescent="0.45"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</row>
    <row r="38" spans="20:52" x14ac:dyDescent="0.45"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</row>
    <row r="39" spans="20:52" x14ac:dyDescent="0.45"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</row>
    <row r="40" spans="20:52" x14ac:dyDescent="0.45"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</row>
    <row r="41" spans="20:52" x14ac:dyDescent="0.45"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</row>
    <row r="42" spans="20:52" x14ac:dyDescent="0.45"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</row>
    <row r="43" spans="20:52" x14ac:dyDescent="0.45"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</row>
    <row r="44" spans="20:52" x14ac:dyDescent="0.45"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</row>
    <row r="45" spans="20:52" x14ac:dyDescent="0.45"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</row>
    <row r="46" spans="20:52" x14ac:dyDescent="0.45"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</row>
    <row r="47" spans="20:52" x14ac:dyDescent="0.45"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</row>
    <row r="48" spans="20:52" x14ac:dyDescent="0.45"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</row>
    <row r="49" spans="20:52" x14ac:dyDescent="0.45"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</row>
    <row r="50" spans="20:52" x14ac:dyDescent="0.45"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</row>
    <row r="51" spans="20:52" x14ac:dyDescent="0.45"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</row>
    <row r="52" spans="20:52" x14ac:dyDescent="0.45"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</row>
    <row r="53" spans="20:52" x14ac:dyDescent="0.45"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</row>
    <row r="54" spans="20:52" x14ac:dyDescent="0.45"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</row>
    <row r="55" spans="20:52" x14ac:dyDescent="0.45"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</row>
    <row r="56" spans="20:52" x14ac:dyDescent="0.45"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</row>
    <row r="57" spans="20:52" x14ac:dyDescent="0.45"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</row>
    <row r="58" spans="20:52" x14ac:dyDescent="0.45"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</row>
    <row r="59" spans="20:52" x14ac:dyDescent="0.45"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</row>
    <row r="60" spans="20:52" x14ac:dyDescent="0.45"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</row>
    <row r="61" spans="20:52" x14ac:dyDescent="0.45"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</row>
    <row r="62" spans="20:52" x14ac:dyDescent="0.45"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</row>
    <row r="63" spans="20:52" x14ac:dyDescent="0.45"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</row>
    <row r="64" spans="20:52" x14ac:dyDescent="0.45"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</row>
    <row r="65" spans="20:52" x14ac:dyDescent="0.45"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</row>
    <row r="66" spans="20:52" x14ac:dyDescent="0.45"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</row>
    <row r="67" spans="20:52" x14ac:dyDescent="0.45"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</row>
    <row r="68" spans="20:52" x14ac:dyDescent="0.45"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</row>
    <row r="69" spans="20:52" x14ac:dyDescent="0.45"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</row>
    <row r="70" spans="20:52" x14ac:dyDescent="0.45"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</row>
    <row r="71" spans="20:52" x14ac:dyDescent="0.45"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</row>
    <row r="72" spans="20:52" x14ac:dyDescent="0.45"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</row>
    <row r="73" spans="20:52" x14ac:dyDescent="0.45"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</row>
    <row r="74" spans="20:52" x14ac:dyDescent="0.45"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</row>
    <row r="75" spans="20:52" x14ac:dyDescent="0.45"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</row>
    <row r="76" spans="20:52" x14ac:dyDescent="0.45"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</row>
    <row r="77" spans="20:52" x14ac:dyDescent="0.45"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</row>
    <row r="78" spans="20:52" x14ac:dyDescent="0.45"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</row>
    <row r="79" spans="20:52" x14ac:dyDescent="0.45"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</row>
    <row r="80" spans="20:52" x14ac:dyDescent="0.45"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</row>
    <row r="81" spans="20:52" x14ac:dyDescent="0.45"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</row>
    <row r="82" spans="20:52" x14ac:dyDescent="0.45"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</row>
    <row r="83" spans="20:52" x14ac:dyDescent="0.45"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</row>
    <row r="84" spans="20:52" x14ac:dyDescent="0.45"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</row>
    <row r="85" spans="20:52" x14ac:dyDescent="0.45"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</row>
    <row r="86" spans="20:52" x14ac:dyDescent="0.45"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</row>
    <row r="87" spans="20:52" x14ac:dyDescent="0.45"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</row>
    <row r="88" spans="20:52" x14ac:dyDescent="0.45"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</row>
    <row r="89" spans="20:52" x14ac:dyDescent="0.45"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</row>
    <row r="90" spans="20:52" x14ac:dyDescent="0.45"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</row>
    <row r="91" spans="20:52" x14ac:dyDescent="0.45"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</row>
    <row r="92" spans="20:52" x14ac:dyDescent="0.45"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</row>
    <row r="93" spans="20:52" x14ac:dyDescent="0.45"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</row>
    <row r="94" spans="20:52" x14ac:dyDescent="0.45"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</row>
    <row r="95" spans="20:52" x14ac:dyDescent="0.45"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</row>
    <row r="96" spans="20:52" x14ac:dyDescent="0.45"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</row>
    <row r="97" spans="20:52" x14ac:dyDescent="0.45"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</row>
    <row r="98" spans="20:52" x14ac:dyDescent="0.45"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</row>
    <row r="99" spans="20:52" x14ac:dyDescent="0.45"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</row>
    <row r="100" spans="20:52" x14ac:dyDescent="0.45"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</row>
    <row r="101" spans="20:52" x14ac:dyDescent="0.45"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</row>
    <row r="102" spans="20:52" x14ac:dyDescent="0.45"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</row>
    <row r="103" spans="20:52" x14ac:dyDescent="0.45"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</row>
    <row r="104" spans="20:52" x14ac:dyDescent="0.45"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</row>
    <row r="105" spans="20:52" x14ac:dyDescent="0.45"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</row>
    <row r="106" spans="20:52" x14ac:dyDescent="0.45"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</row>
    <row r="107" spans="20:52" x14ac:dyDescent="0.45"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</row>
    <row r="108" spans="20:52" x14ac:dyDescent="0.45"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</row>
    <row r="109" spans="20:52" x14ac:dyDescent="0.45"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</row>
    <row r="110" spans="20:52" x14ac:dyDescent="0.45"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</row>
    <row r="111" spans="20:52" x14ac:dyDescent="0.45"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</row>
    <row r="112" spans="20:52" x14ac:dyDescent="0.45"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</row>
    <row r="113" spans="20:52" x14ac:dyDescent="0.45"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</row>
    <row r="114" spans="20:52" x14ac:dyDescent="0.45"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</row>
    <row r="115" spans="20:52" x14ac:dyDescent="0.45"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</row>
    <row r="116" spans="20:52" x14ac:dyDescent="0.45"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</row>
    <row r="117" spans="20:52" x14ac:dyDescent="0.45"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</row>
    <row r="118" spans="20:52" x14ac:dyDescent="0.45"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</row>
    <row r="119" spans="20:52" x14ac:dyDescent="0.45"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</row>
    <row r="120" spans="20:52" x14ac:dyDescent="0.45"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</row>
    <row r="121" spans="20:52" x14ac:dyDescent="0.45"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</row>
    <row r="122" spans="20:52" x14ac:dyDescent="0.45"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</row>
    <row r="123" spans="20:52" x14ac:dyDescent="0.45"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</row>
    <row r="124" spans="20:52" x14ac:dyDescent="0.45"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</row>
    <row r="125" spans="20:52" x14ac:dyDescent="0.45"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</row>
    <row r="126" spans="20:52" x14ac:dyDescent="0.45"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</row>
    <row r="127" spans="20:52" x14ac:dyDescent="0.45"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</row>
    <row r="128" spans="20:52" x14ac:dyDescent="0.45"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</row>
    <row r="129" spans="20:52" x14ac:dyDescent="0.45"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</row>
  </sheetData>
  <sheetProtection algorithmName="SHA-512" hashValue="zWs8kVCa5Q9M46EyuY7QYrYFS8QmSsyDeqOsUOjgZNO8BWNi8y53gyHREa/xDDMohrodFe0CzNEmYFVWj5xv/w==" saltValue="mlaknIxW2l/zfJ/ysiP1Wg==" spinCount="100000" sheet="1" insertColumns="0" pivotTables="0"/>
  <mergeCells count="9">
    <mergeCell ref="A25:E26"/>
    <mergeCell ref="A27:E28"/>
    <mergeCell ref="G17:J17"/>
    <mergeCell ref="D8:P10"/>
    <mergeCell ref="A5:B5"/>
    <mergeCell ref="A6:B6"/>
    <mergeCell ref="A7:B7"/>
    <mergeCell ref="F13:K13"/>
    <mergeCell ref="F16:G16"/>
  </mergeCells>
  <phoneticPr fontId="0" type="noConversion"/>
  <hyperlinks>
    <hyperlink ref="F13:H13" location="Urakkatunnit!A1" tooltip=" " display="Urakkatunnit" xr:uid="{E041F906-6012-48E7-95B9-2D09D24CBCEF}"/>
    <hyperlink ref="F16" location="Jakolista!A1" tooltip=" " display="Jakolisä" xr:uid="{259D733F-803F-45B8-B77E-985AB7FBFA02}"/>
    <hyperlink ref="F14:H14" location="Välipohjat!A1" tooltip=" " display="Välipohjat" xr:uid="{912AF5C2-7704-4655-945D-5D8A8BA71929}"/>
    <hyperlink ref="F15:H15" location="Etumieslisä!A1" tooltip=" " display="Etumieslisä" xr:uid="{716D7CF1-D4FE-45EE-8045-763E48BC6EEC}"/>
  </hyperlinks>
  <pageMargins left="0.35" right="0.23" top="0.38" bottom="0.4" header="0.35" footer="0.36"/>
  <pageSetup paperSize="9" orientation="landscape" horizontalDpi="300" verticalDpi="300" r:id="rId1"/>
  <headerFooter alignWithMargins="0">
    <oddHeader xml:space="preserve">&amp;C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3DF19-DE54-4805-8C39-2E8C88664552}">
  <dimension ref="A1:BG748"/>
  <sheetViews>
    <sheetView workbookViewId="0">
      <selection activeCell="A2" sqref="A2"/>
    </sheetView>
  </sheetViews>
  <sheetFormatPr defaultRowHeight="12.75" x14ac:dyDescent="0.2"/>
  <cols>
    <col min="1" max="1" width="27" customWidth="1"/>
    <col min="2" max="4" width="14.5703125" customWidth="1"/>
    <col min="5" max="5" width="16.5703125" customWidth="1"/>
    <col min="6" max="6" width="13.7109375" customWidth="1"/>
    <col min="7" max="7" width="11.42578125" customWidth="1"/>
    <col min="8" max="8" width="9.7109375" customWidth="1"/>
    <col min="9" max="9" width="11.42578125" customWidth="1"/>
  </cols>
  <sheetData>
    <row r="1" spans="1:55" s="115" customFormat="1" ht="7.5" customHeight="1" x14ac:dyDescent="0.2">
      <c r="A1" s="56"/>
      <c r="B1" s="6"/>
      <c r="C1" s="6"/>
      <c r="D1" s="7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</row>
    <row r="2" spans="1:55" s="115" customFormat="1" ht="11.25" customHeight="1" x14ac:dyDescent="0.25">
      <c r="A2" s="56" t="s">
        <v>3</v>
      </c>
      <c r="B2" s="28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</row>
    <row r="3" spans="1:55" s="115" customFormat="1" ht="13.5" customHeight="1" x14ac:dyDescent="0.25">
      <c r="A3" s="132"/>
      <c r="B3" s="176" t="s">
        <v>71</v>
      </c>
      <c r="C3" s="6"/>
      <c r="D3" s="28" t="s">
        <v>73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</row>
    <row r="4" spans="1:55" s="115" customFormat="1" x14ac:dyDescent="0.2">
      <c r="A4" s="173"/>
      <c r="B4" s="180"/>
      <c r="C4" s="6"/>
      <c r="D4" s="219"/>
      <c r="E4" s="219"/>
      <c r="F4" s="219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</row>
    <row r="5" spans="1:55" s="115" customFormat="1" ht="9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</row>
    <row r="6" spans="1:55" s="115" customFormat="1" ht="5.25" customHeight="1" thickBo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</row>
    <row r="7" spans="1:55" s="152" customFormat="1" ht="13.5" customHeight="1" thickBot="1" x14ac:dyDescent="0.25">
      <c r="A7" s="151"/>
      <c r="B7" s="220" t="s">
        <v>5</v>
      </c>
      <c r="C7" s="221"/>
      <c r="D7" s="220" t="s">
        <v>5</v>
      </c>
      <c r="E7" s="221"/>
      <c r="F7" s="220" t="s">
        <v>5</v>
      </c>
      <c r="G7" s="22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</row>
    <row r="8" spans="1:55" s="146" customFormat="1" ht="14.25" customHeight="1" thickBot="1" x14ac:dyDescent="0.25">
      <c r="A8" s="145" t="s">
        <v>6</v>
      </c>
      <c r="B8" s="143" t="s">
        <v>74</v>
      </c>
      <c r="C8" s="144" t="s">
        <v>7</v>
      </c>
      <c r="D8" s="143" t="s">
        <v>74</v>
      </c>
      <c r="E8" s="144" t="s">
        <v>7</v>
      </c>
      <c r="F8" s="143" t="s">
        <v>74</v>
      </c>
      <c r="G8" s="144" t="s">
        <v>7</v>
      </c>
      <c r="H8" s="174" t="s">
        <v>8</v>
      </c>
      <c r="I8" s="175" t="s">
        <v>9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</row>
    <row r="9" spans="1:55" s="115" customFormat="1" ht="12.75" customHeight="1" thickBot="1" x14ac:dyDescent="0.25">
      <c r="A9" s="116"/>
      <c r="B9" s="117"/>
      <c r="C9" s="118"/>
      <c r="D9" s="117"/>
      <c r="E9" s="118"/>
      <c r="F9" s="117"/>
      <c r="G9" s="118"/>
      <c r="H9" s="171">
        <f>SUM(B9+D9+F9)</f>
        <v>0</v>
      </c>
      <c r="I9" s="114">
        <f>B9*C9+D9*E9+F9*G9</f>
        <v>0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</row>
    <row r="10" spans="1:55" s="115" customFormat="1" ht="12.75" customHeight="1" thickBot="1" x14ac:dyDescent="0.25">
      <c r="A10" s="116"/>
      <c r="B10" s="117"/>
      <c r="C10" s="118"/>
      <c r="D10" s="117"/>
      <c r="E10" s="118"/>
      <c r="F10" s="117"/>
      <c r="G10" s="118"/>
      <c r="H10" s="171">
        <f t="shared" ref="H10:H22" si="0">SUM(B10+D10+F10)</f>
        <v>0</v>
      </c>
      <c r="I10" s="114">
        <f t="shared" ref="I10:I23" si="1">B10*C10+D10*E10+F10*G10</f>
        <v>0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</row>
    <row r="11" spans="1:55" s="115" customFormat="1" ht="12.75" customHeight="1" thickBot="1" x14ac:dyDescent="0.25">
      <c r="A11" s="116"/>
      <c r="B11" s="117"/>
      <c r="C11" s="118"/>
      <c r="D11" s="117"/>
      <c r="E11" s="118"/>
      <c r="F11" s="117"/>
      <c r="G11" s="118"/>
      <c r="H11" s="171">
        <f t="shared" si="0"/>
        <v>0</v>
      </c>
      <c r="I11" s="114">
        <f t="shared" si="1"/>
        <v>0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</row>
    <row r="12" spans="1:55" s="115" customFormat="1" ht="12.75" customHeight="1" thickBot="1" x14ac:dyDescent="0.25">
      <c r="A12" s="116"/>
      <c r="B12" s="117"/>
      <c r="C12" s="118"/>
      <c r="D12" s="117"/>
      <c r="E12" s="118"/>
      <c r="F12" s="117"/>
      <c r="G12" s="118"/>
      <c r="H12" s="171">
        <f t="shared" si="0"/>
        <v>0</v>
      </c>
      <c r="I12" s="114">
        <f t="shared" si="1"/>
        <v>0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</row>
    <row r="13" spans="1:55" s="115" customFormat="1" ht="12.75" customHeight="1" thickBot="1" x14ac:dyDescent="0.25">
      <c r="A13" s="116"/>
      <c r="B13" s="117"/>
      <c r="C13" s="118"/>
      <c r="D13" s="117"/>
      <c r="E13" s="118"/>
      <c r="F13" s="117"/>
      <c r="G13" s="118"/>
      <c r="H13" s="171">
        <f t="shared" si="0"/>
        <v>0</v>
      </c>
      <c r="I13" s="114">
        <f t="shared" si="1"/>
        <v>0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</row>
    <row r="14" spans="1:55" s="115" customFormat="1" ht="12.75" customHeight="1" thickBot="1" x14ac:dyDescent="0.25">
      <c r="A14" s="116"/>
      <c r="B14" s="117"/>
      <c r="C14" s="118"/>
      <c r="D14" s="117"/>
      <c r="E14" s="118"/>
      <c r="F14" s="117"/>
      <c r="G14" s="118"/>
      <c r="H14" s="171">
        <f t="shared" si="0"/>
        <v>0</v>
      </c>
      <c r="I14" s="114">
        <f t="shared" si="1"/>
        <v>0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</row>
    <row r="15" spans="1:55" s="115" customFormat="1" ht="12.75" customHeight="1" thickBot="1" x14ac:dyDescent="0.25">
      <c r="A15" s="116"/>
      <c r="B15" s="117"/>
      <c r="C15" s="118"/>
      <c r="D15" s="117"/>
      <c r="E15" s="118"/>
      <c r="F15" s="117"/>
      <c r="G15" s="118"/>
      <c r="H15" s="171">
        <f t="shared" si="0"/>
        <v>0</v>
      </c>
      <c r="I15" s="114">
        <f t="shared" si="1"/>
        <v>0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</row>
    <row r="16" spans="1:55" s="115" customFormat="1" ht="12.75" customHeight="1" thickBot="1" x14ac:dyDescent="0.25">
      <c r="A16" s="116"/>
      <c r="B16" s="117"/>
      <c r="C16" s="118"/>
      <c r="D16" s="117"/>
      <c r="E16" s="118"/>
      <c r="F16" s="117"/>
      <c r="G16" s="118"/>
      <c r="H16" s="171">
        <f t="shared" si="0"/>
        <v>0</v>
      </c>
      <c r="I16" s="114">
        <f t="shared" si="1"/>
        <v>0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</row>
    <row r="17" spans="1:59" s="115" customFormat="1" ht="12.75" customHeight="1" thickBot="1" x14ac:dyDescent="0.25">
      <c r="A17" s="116"/>
      <c r="B17" s="117"/>
      <c r="C17" s="118"/>
      <c r="D17" s="117"/>
      <c r="E17" s="118"/>
      <c r="F17" s="117"/>
      <c r="G17" s="118"/>
      <c r="H17" s="171">
        <f t="shared" si="0"/>
        <v>0</v>
      </c>
      <c r="I17" s="114">
        <f t="shared" si="1"/>
        <v>0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</row>
    <row r="18" spans="1:59" s="115" customFormat="1" ht="12.75" customHeight="1" thickBot="1" x14ac:dyDescent="0.25">
      <c r="A18" s="116"/>
      <c r="B18" s="117"/>
      <c r="C18" s="118"/>
      <c r="D18" s="117"/>
      <c r="E18" s="118"/>
      <c r="F18" s="117"/>
      <c r="G18" s="118"/>
      <c r="H18" s="171">
        <f t="shared" si="0"/>
        <v>0</v>
      </c>
      <c r="I18" s="114">
        <f t="shared" si="1"/>
        <v>0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</row>
    <row r="19" spans="1:59" s="115" customFormat="1" ht="12.75" customHeight="1" thickBot="1" x14ac:dyDescent="0.25">
      <c r="A19" s="116"/>
      <c r="B19" s="117"/>
      <c r="C19" s="118"/>
      <c r="D19" s="117"/>
      <c r="E19" s="118"/>
      <c r="F19" s="117"/>
      <c r="G19" s="118"/>
      <c r="H19" s="171">
        <f t="shared" si="0"/>
        <v>0</v>
      </c>
      <c r="I19" s="114">
        <f t="shared" si="1"/>
        <v>0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</row>
    <row r="20" spans="1:59" s="150" customFormat="1" ht="12.75" customHeight="1" thickBot="1" x14ac:dyDescent="0.25">
      <c r="A20" s="116"/>
      <c r="B20" s="117"/>
      <c r="C20" s="118"/>
      <c r="D20" s="117"/>
      <c r="E20" s="118"/>
      <c r="F20" s="117"/>
      <c r="G20" s="118"/>
      <c r="H20" s="171">
        <f t="shared" si="0"/>
        <v>0</v>
      </c>
      <c r="I20" s="114">
        <f t="shared" si="1"/>
        <v>0</v>
      </c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</row>
    <row r="21" spans="1:59" s="115" customFormat="1" ht="12.75" customHeight="1" thickBot="1" x14ac:dyDescent="0.25">
      <c r="A21" s="116"/>
      <c r="B21" s="117"/>
      <c r="C21" s="118"/>
      <c r="D21" s="117"/>
      <c r="E21" s="118"/>
      <c r="F21" s="117"/>
      <c r="G21" s="118"/>
      <c r="H21" s="171">
        <f t="shared" si="0"/>
        <v>0</v>
      </c>
      <c r="I21" s="114">
        <f t="shared" si="1"/>
        <v>0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</row>
    <row r="22" spans="1:59" s="115" customFormat="1" ht="12.75" customHeight="1" thickBot="1" x14ac:dyDescent="0.25">
      <c r="A22" s="116"/>
      <c r="B22" s="117"/>
      <c r="C22" s="118"/>
      <c r="D22" s="117"/>
      <c r="E22" s="118"/>
      <c r="F22" s="117"/>
      <c r="G22" s="118"/>
      <c r="H22" s="171">
        <f t="shared" si="0"/>
        <v>0</v>
      </c>
      <c r="I22" s="114">
        <f t="shared" si="1"/>
        <v>0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</row>
    <row r="23" spans="1:59" s="115" customFormat="1" ht="12.75" customHeight="1" thickBot="1" x14ac:dyDescent="0.25">
      <c r="A23" s="119"/>
      <c r="B23" s="120"/>
      <c r="C23" s="121"/>
      <c r="D23" s="120"/>
      <c r="E23" s="121"/>
      <c r="F23" s="120"/>
      <c r="G23" s="121"/>
      <c r="H23" s="171">
        <f>SUM(B23+D23+F23)</f>
        <v>0</v>
      </c>
      <c r="I23" s="114">
        <f t="shared" si="1"/>
        <v>0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</row>
    <row r="24" spans="1:59" s="115" customFormat="1" ht="13.5" thickBot="1" x14ac:dyDescent="0.25">
      <c r="A24" s="224" t="s">
        <v>67</v>
      </c>
      <c r="B24" s="225"/>
      <c r="C24" s="225"/>
      <c r="D24" s="170"/>
      <c r="E24" s="170"/>
      <c r="F24" s="170"/>
      <c r="G24" s="170"/>
      <c r="H24" s="147"/>
      <c r="I24" s="148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</row>
    <row r="25" spans="1:59" s="150" customFormat="1" ht="12.75" customHeight="1" x14ac:dyDescent="0.2">
      <c r="A25" s="122"/>
      <c r="B25" s="123"/>
      <c r="C25" s="124"/>
      <c r="D25" s="123"/>
      <c r="E25" s="124"/>
      <c r="F25" s="123"/>
      <c r="G25" s="124"/>
      <c r="H25" s="172">
        <f>SUM(B25+D25+F25)</f>
        <v>0</v>
      </c>
      <c r="I25" s="125">
        <f>B25*C25+D25*E25+F25*G25</f>
        <v>0</v>
      </c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</row>
    <row r="26" spans="1:59" s="115" customFormat="1" ht="12.75" customHeight="1" x14ac:dyDescent="0.2">
      <c r="A26" s="126"/>
      <c r="B26" s="127"/>
      <c r="C26" s="128"/>
      <c r="D26" s="127"/>
      <c r="E26" s="128"/>
      <c r="F26" s="127"/>
      <c r="G26" s="128"/>
      <c r="H26" s="172">
        <f>SUM(B26+D26+F26)</f>
        <v>0</v>
      </c>
      <c r="I26" s="125">
        <f>B26*C26+D26*E26+F26*G26</f>
        <v>0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</row>
    <row r="27" spans="1:59" s="115" customFormat="1" ht="12.75" customHeight="1" x14ac:dyDescent="0.2">
      <c r="A27" s="126"/>
      <c r="B27" s="127"/>
      <c r="C27" s="128"/>
      <c r="D27" s="127"/>
      <c r="E27" s="128"/>
      <c r="F27" s="127"/>
      <c r="G27" s="128"/>
      <c r="H27" s="172">
        <f>SUM(B27+D27+F27)</f>
        <v>0</v>
      </c>
      <c r="I27" s="125">
        <f>B27*C27+D27*E27+F27*G27</f>
        <v>0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</row>
    <row r="28" spans="1:59" s="115" customFormat="1" ht="12.75" customHeight="1" thickBot="1" x14ac:dyDescent="0.25">
      <c r="A28" s="129"/>
      <c r="B28" s="130"/>
      <c r="C28" s="131"/>
      <c r="D28" s="130"/>
      <c r="E28" s="131"/>
      <c r="F28" s="130"/>
      <c r="G28" s="131"/>
      <c r="H28" s="172">
        <f>SUM(B28+D28+F28)</f>
        <v>0</v>
      </c>
      <c r="I28" s="125">
        <f>B28*C28+D28*E28+F28*G28</f>
        <v>0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</row>
    <row r="29" spans="1:59" s="115" customFormat="1" ht="13.5" thickBot="1" x14ac:dyDescent="0.25">
      <c r="A29" s="222" t="s">
        <v>68</v>
      </c>
      <c r="B29" s="223"/>
      <c r="C29" s="223"/>
      <c r="D29" s="169"/>
      <c r="E29" s="169"/>
      <c r="F29" s="169"/>
      <c r="G29" s="169"/>
      <c r="H29" s="147"/>
      <c r="I29" s="148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</row>
    <row r="30" spans="1:59" s="115" customFormat="1" ht="12.75" customHeight="1" x14ac:dyDescent="0.2">
      <c r="A30" s="160"/>
      <c r="B30" s="161"/>
      <c r="C30" s="162"/>
      <c r="D30" s="161"/>
      <c r="E30" s="162"/>
      <c r="F30" s="161"/>
      <c r="G30" s="162"/>
      <c r="H30" s="172">
        <f>SUM(B30+D30+F30)</f>
        <v>0</v>
      </c>
      <c r="I30" s="125">
        <f>B30*C30+D30*E30+F30*G30</f>
        <v>0</v>
      </c>
      <c r="J30" s="133"/>
      <c r="K30" s="6"/>
      <c r="L30" s="11"/>
      <c r="M30" s="134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</row>
    <row r="31" spans="1:59" s="115" customFormat="1" ht="12.75" customHeight="1" x14ac:dyDescent="0.2">
      <c r="A31" s="163"/>
      <c r="B31" s="164"/>
      <c r="C31" s="165"/>
      <c r="D31" s="164"/>
      <c r="E31" s="165"/>
      <c r="F31" s="164"/>
      <c r="G31" s="165"/>
      <c r="H31" s="172">
        <f>SUM(B31+D31+F31)</f>
        <v>0</v>
      </c>
      <c r="I31" s="125">
        <f>B31*C31+D31*E31+F31*G31</f>
        <v>0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</row>
    <row r="32" spans="1:59" s="115" customFormat="1" ht="12.75" customHeight="1" x14ac:dyDescent="0.2">
      <c r="A32" s="163"/>
      <c r="B32" s="164"/>
      <c r="C32" s="165"/>
      <c r="D32" s="164"/>
      <c r="E32" s="165"/>
      <c r="F32" s="164"/>
      <c r="G32" s="165"/>
      <c r="H32" s="172">
        <f>SUM(B32+D32+F32)</f>
        <v>0</v>
      </c>
      <c r="I32" s="125">
        <f>B32*C32+D32*E32+F32*G32</f>
        <v>0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</row>
    <row r="33" spans="1:59" s="115" customFormat="1" ht="12.75" customHeight="1" thickBot="1" x14ac:dyDescent="0.25">
      <c r="A33" s="166"/>
      <c r="B33" s="167"/>
      <c r="C33" s="168"/>
      <c r="D33" s="167"/>
      <c r="E33" s="168"/>
      <c r="F33" s="167"/>
      <c r="G33" s="168"/>
      <c r="H33" s="172">
        <f>SUM(B33+D33+F33)</f>
        <v>0</v>
      </c>
      <c r="I33" s="125">
        <f>B33*C33+D33*E33+F33*G33</f>
        <v>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</row>
    <row r="34" spans="1:59" s="115" customFormat="1" ht="12" customHeight="1" x14ac:dyDescent="0.2">
      <c r="A34" s="132" t="s">
        <v>10</v>
      </c>
      <c r="B34" s="11">
        <f>SUM(B9:B33)</f>
        <v>0</v>
      </c>
      <c r="C34" s="11"/>
      <c r="D34" s="11">
        <f>SUM(D9:D33)</f>
        <v>0</v>
      </c>
      <c r="E34" s="11"/>
      <c r="F34" s="11">
        <f>SUM(F9:F33)</f>
        <v>0</v>
      </c>
      <c r="G34" s="11"/>
      <c r="H34" s="133">
        <f>SUM(H9:H23,H25:H28,H30:H33)</f>
        <v>0</v>
      </c>
      <c r="I34" s="177">
        <f>SUM(I9:I23,I25:I28,I30:I33)</f>
        <v>0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</row>
    <row r="35" spans="1:59" s="115" customFormat="1" ht="9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</row>
    <row r="36" spans="1:59" x14ac:dyDescent="0.2">
      <c r="A36" s="135" t="s">
        <v>11</v>
      </c>
      <c r="B36" s="136"/>
      <c r="C36" s="137">
        <f>SUM(B4)</f>
        <v>0</v>
      </c>
      <c r="D36" s="138" t="s">
        <v>12</v>
      </c>
      <c r="E36" s="6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</row>
    <row r="37" spans="1:59" ht="13.5" thickBot="1" x14ac:dyDescent="0.25">
      <c r="A37" s="139" t="s">
        <v>5</v>
      </c>
      <c r="B37" s="140"/>
      <c r="C37" s="141">
        <f>H34</f>
        <v>0</v>
      </c>
      <c r="D37" s="142" t="s">
        <v>13</v>
      </c>
      <c r="E37" s="6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</row>
    <row r="38" spans="1:59" ht="15" customHeight="1" thickBot="1" x14ac:dyDescent="0.25">
      <c r="A38" s="6" t="s">
        <v>14</v>
      </c>
      <c r="B38" s="6"/>
      <c r="C38" s="179" t="e">
        <f>SUM(C36/C37)</f>
        <v>#DIV/0!</v>
      </c>
      <c r="D38" s="6"/>
      <c r="E38" s="6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</row>
    <row r="39" spans="1:59" x14ac:dyDescent="0.2">
      <c r="A39" s="6"/>
      <c r="B39" s="6"/>
      <c r="C39" s="6"/>
      <c r="D39" s="6"/>
      <c r="E39" s="6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</row>
    <row r="40" spans="1:59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</row>
    <row r="41" spans="1:59" ht="14.25" x14ac:dyDescent="0.2">
      <c r="A41" s="8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</row>
    <row r="42" spans="1:59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</row>
    <row r="43" spans="1:59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</row>
    <row r="44" spans="1:59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</row>
    <row r="45" spans="1:59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</row>
    <row r="46" spans="1:59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</row>
    <row r="47" spans="1:59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</row>
    <row r="48" spans="1:59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</row>
    <row r="49" spans="1:55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</row>
    <row r="50" spans="1:55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</row>
    <row r="51" spans="1:55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</row>
    <row r="52" spans="1:55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</row>
    <row r="53" spans="1:55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</row>
    <row r="54" spans="1:5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</row>
    <row r="55" spans="1:55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</row>
    <row r="56" spans="1:5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</row>
    <row r="57" spans="1:5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</row>
    <row r="58" spans="1:55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</row>
    <row r="59" spans="1:5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</row>
    <row r="60" spans="1:5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</row>
    <row r="61" spans="1:55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</row>
    <row r="62" spans="1:55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</row>
    <row r="63" spans="1:55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</row>
    <row r="64" spans="1:55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</row>
    <row r="65" spans="1:55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</row>
    <row r="66" spans="1:55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</row>
    <row r="67" spans="1:55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</row>
    <row r="68" spans="1:5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</row>
    <row r="69" spans="1:5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</row>
    <row r="70" spans="1:55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</row>
    <row r="71" spans="1:55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</row>
    <row r="72" spans="1:55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</row>
    <row r="73" spans="1:55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</row>
    <row r="74" spans="1:5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</row>
    <row r="75" spans="1:55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</row>
    <row r="76" spans="1:55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</row>
    <row r="77" spans="1:55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</row>
    <row r="78" spans="1:55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</row>
    <row r="79" spans="1:55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</row>
    <row r="80" spans="1:55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</row>
    <row r="81" spans="1:55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</row>
    <row r="82" spans="1:55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</row>
    <row r="83" spans="1:55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</row>
    <row r="84" spans="1:55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</row>
    <row r="85" spans="1:55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</row>
    <row r="86" spans="1:55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</row>
    <row r="87" spans="1:55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</row>
    <row r="88" spans="1:55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</row>
    <row r="89" spans="1:55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</row>
    <row r="90" spans="1:55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</row>
    <row r="91" spans="1:55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</row>
    <row r="92" spans="1:55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</row>
    <row r="93" spans="1:55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</row>
    <row r="94" spans="1:55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</row>
    <row r="95" spans="1:55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</row>
    <row r="96" spans="1:55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</row>
    <row r="97" spans="1:55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</row>
    <row r="98" spans="1:55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</row>
    <row r="99" spans="1:55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</row>
    <row r="100" spans="1:55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</row>
    <row r="101" spans="1:55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</row>
    <row r="102" spans="1:55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</row>
    <row r="103" spans="1:55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</row>
    <row r="104" spans="1:55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</row>
    <row r="105" spans="1:55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</row>
    <row r="106" spans="1:55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</row>
    <row r="107" spans="1:55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</row>
    <row r="108" spans="1:55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</row>
    <row r="109" spans="1:55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</row>
    <row r="110" spans="1:55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</row>
    <row r="111" spans="1:55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</row>
    <row r="112" spans="1:55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</row>
    <row r="113" spans="1:55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</row>
    <row r="114" spans="1:55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</row>
    <row r="115" spans="1:55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</row>
    <row r="116" spans="1:55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</row>
    <row r="117" spans="1:55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</row>
    <row r="118" spans="1:55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</row>
    <row r="119" spans="1:55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</row>
    <row r="120" spans="1:55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</row>
    <row r="121" spans="1:55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</row>
    <row r="122" spans="1:55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</row>
    <row r="123" spans="1:55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</row>
    <row r="124" spans="1:55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</row>
    <row r="125" spans="1:55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</row>
    <row r="126" spans="1:55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</row>
    <row r="127" spans="1:55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</row>
    <row r="128" spans="1:55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</row>
    <row r="129" spans="1:55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</row>
    <row r="130" spans="1:55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</row>
    <row r="131" spans="1:55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</row>
    <row r="132" spans="1:55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</row>
    <row r="133" spans="1:55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</row>
    <row r="134" spans="1:55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</row>
    <row r="135" spans="1:55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</row>
    <row r="136" spans="1:55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</row>
    <row r="137" spans="1:55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</row>
    <row r="138" spans="1:55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</row>
    <row r="139" spans="1:55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</row>
    <row r="140" spans="1:55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</row>
    <row r="141" spans="1:55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</row>
    <row r="142" spans="1:55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</row>
    <row r="143" spans="1:55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</row>
    <row r="144" spans="1:55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</row>
    <row r="145" spans="1:55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</row>
    <row r="146" spans="1:55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</row>
    <row r="147" spans="1:55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</row>
    <row r="148" spans="1:55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</row>
    <row r="149" spans="1:55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</row>
    <row r="150" spans="1:55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</row>
    <row r="151" spans="1:55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</row>
    <row r="152" spans="1:55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</row>
    <row r="153" spans="1:55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</row>
    <row r="154" spans="1:55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</row>
    <row r="155" spans="1:55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</row>
    <row r="156" spans="1:55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</row>
    <row r="157" spans="1:55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</row>
    <row r="158" spans="1:55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</row>
    <row r="159" spans="1:55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</row>
    <row r="160" spans="1:55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</row>
    <row r="161" spans="1:55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</row>
    <row r="162" spans="1:55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</row>
    <row r="163" spans="1:55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</row>
    <row r="164" spans="1:55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</row>
    <row r="165" spans="1:55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</row>
    <row r="166" spans="1:55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</row>
    <row r="167" spans="1:55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</row>
    <row r="168" spans="1:55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</row>
    <row r="169" spans="1:55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</row>
    <row r="170" spans="1:55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</row>
    <row r="171" spans="1:55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</row>
    <row r="172" spans="1:55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</row>
    <row r="173" spans="1:55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</row>
    <row r="174" spans="1:55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</row>
    <row r="175" spans="1:55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</row>
    <row r="176" spans="1:55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</row>
    <row r="177" spans="1:55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</row>
    <row r="178" spans="1:55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</row>
    <row r="179" spans="1:55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</row>
    <row r="180" spans="1:55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</row>
    <row r="181" spans="1:55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</row>
    <row r="182" spans="1:55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</row>
    <row r="183" spans="1:55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</row>
    <row r="184" spans="1:55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</row>
    <row r="185" spans="1:55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</row>
    <row r="186" spans="1:55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</row>
    <row r="187" spans="1:55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</row>
    <row r="188" spans="1:55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</row>
    <row r="189" spans="1:55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</row>
    <row r="190" spans="1:55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</row>
    <row r="191" spans="1:55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</row>
    <row r="192" spans="1:55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</row>
    <row r="193" spans="1:55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</row>
    <row r="194" spans="1:55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</row>
    <row r="195" spans="1:55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</row>
    <row r="196" spans="1:55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</row>
    <row r="197" spans="1:55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</row>
    <row r="198" spans="1:55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</row>
    <row r="199" spans="1:55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</row>
    <row r="200" spans="1:55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</row>
    <row r="201" spans="1:55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</row>
    <row r="202" spans="1:55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</row>
    <row r="203" spans="1:55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</row>
    <row r="204" spans="1:55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</row>
    <row r="205" spans="1:55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</row>
    <row r="206" spans="1:55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</row>
    <row r="207" spans="1:55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</row>
    <row r="208" spans="1:55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</row>
    <row r="209" spans="1:55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</row>
    <row r="210" spans="1:55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</row>
    <row r="211" spans="1:55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</row>
    <row r="212" spans="1:55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</row>
    <row r="213" spans="1:55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</row>
    <row r="214" spans="1:55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</row>
    <row r="215" spans="1:55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</row>
    <row r="216" spans="1:55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</row>
    <row r="217" spans="1:55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</row>
    <row r="218" spans="1:55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</row>
    <row r="219" spans="1:55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</row>
    <row r="220" spans="1:55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</row>
    <row r="221" spans="1:55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</row>
    <row r="222" spans="1:55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</row>
    <row r="223" spans="1:55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</row>
    <row r="224" spans="1:55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</row>
    <row r="225" spans="1:55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</row>
    <row r="226" spans="1:55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</row>
    <row r="227" spans="1:55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</row>
    <row r="228" spans="1:55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</row>
    <row r="229" spans="1:55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</row>
    <row r="230" spans="1:55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</row>
    <row r="231" spans="1:55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</row>
    <row r="232" spans="1:55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</row>
    <row r="233" spans="1:55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</row>
    <row r="234" spans="1:55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</row>
    <row r="235" spans="1:55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</row>
    <row r="236" spans="1:55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</row>
    <row r="237" spans="1:55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</row>
    <row r="238" spans="1:55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</row>
    <row r="239" spans="1:55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</row>
    <row r="240" spans="1:55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</row>
    <row r="241" spans="1:55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</row>
    <row r="242" spans="1:55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</row>
    <row r="243" spans="1:55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</row>
    <row r="244" spans="1:55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</row>
    <row r="245" spans="1:55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</row>
    <row r="246" spans="1:55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</row>
    <row r="247" spans="1:55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</row>
    <row r="248" spans="1:55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</row>
    <row r="249" spans="1:55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</row>
    <row r="250" spans="1:55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</row>
    <row r="251" spans="1:55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</row>
    <row r="252" spans="1:55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</row>
    <row r="253" spans="1:55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</row>
    <row r="254" spans="1:55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</row>
    <row r="255" spans="1:55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</row>
    <row r="256" spans="1:55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</row>
    <row r="257" spans="1:55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</row>
    <row r="258" spans="1:55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</row>
    <row r="259" spans="1:55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</row>
    <row r="260" spans="1:55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</row>
    <row r="261" spans="1:55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</row>
    <row r="262" spans="1:55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</row>
    <row r="263" spans="1:55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</row>
    <row r="264" spans="1:55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</row>
    <row r="265" spans="1:55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</row>
    <row r="266" spans="1:55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</row>
    <row r="267" spans="1:55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</row>
    <row r="268" spans="1:55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</row>
    <row r="269" spans="1:55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</row>
    <row r="270" spans="1:55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</row>
    <row r="271" spans="1:55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</row>
    <row r="272" spans="1:55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</row>
    <row r="273" spans="1:55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</row>
    <row r="274" spans="1:55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</row>
    <row r="275" spans="1:55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</row>
    <row r="276" spans="1:55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</row>
    <row r="277" spans="1:55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</row>
    <row r="278" spans="1:55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</row>
    <row r="279" spans="1:55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</row>
    <row r="280" spans="1:55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</row>
    <row r="281" spans="1:55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</row>
    <row r="282" spans="1:55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</row>
    <row r="283" spans="1:55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</row>
    <row r="284" spans="1:55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</row>
    <row r="285" spans="1:55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</row>
    <row r="286" spans="1:55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</row>
    <row r="287" spans="1:55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</row>
    <row r="288" spans="1:55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</row>
    <row r="289" spans="1:55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</row>
    <row r="290" spans="1:55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</row>
    <row r="291" spans="1:55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</row>
    <row r="292" spans="1:55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</row>
    <row r="293" spans="1:55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</row>
    <row r="294" spans="1:55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</row>
    <row r="295" spans="1:55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</row>
    <row r="296" spans="1:55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</row>
    <row r="297" spans="1:55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</row>
    <row r="298" spans="1:55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</row>
    <row r="299" spans="1:55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</row>
    <row r="300" spans="1:55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</row>
    <row r="301" spans="1:55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</row>
    <row r="302" spans="1:55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</row>
    <row r="303" spans="1:55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</row>
    <row r="304" spans="1:55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</row>
    <row r="305" spans="1:55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</row>
    <row r="306" spans="1:55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</row>
    <row r="307" spans="1:55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</row>
    <row r="308" spans="1:55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</row>
    <row r="309" spans="1:55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</row>
    <row r="310" spans="1:55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</row>
    <row r="311" spans="1:55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</row>
    <row r="312" spans="1:55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</row>
    <row r="313" spans="1:55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</row>
    <row r="314" spans="1:55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</row>
    <row r="315" spans="1:55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</row>
    <row r="316" spans="1:55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</row>
    <row r="317" spans="1:55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</row>
    <row r="318" spans="1:55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</row>
    <row r="319" spans="1:55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</row>
    <row r="320" spans="1:55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</row>
    <row r="321" spans="1:55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</row>
    <row r="322" spans="1:55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</row>
    <row r="323" spans="1:55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</row>
    <row r="324" spans="1:55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</row>
    <row r="325" spans="1:55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</row>
    <row r="326" spans="1:55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</row>
    <row r="327" spans="1:55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</row>
    <row r="328" spans="1:55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</row>
    <row r="329" spans="1:55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</row>
    <row r="330" spans="1:55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</row>
    <row r="331" spans="1:55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</row>
    <row r="332" spans="1:55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</row>
    <row r="333" spans="1:55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</row>
    <row r="334" spans="1:55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</row>
    <row r="335" spans="1:55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</row>
    <row r="336" spans="1:55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</row>
    <row r="337" spans="1:55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</row>
    <row r="338" spans="1:55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</row>
    <row r="339" spans="1:55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</row>
    <row r="340" spans="1:55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</row>
    <row r="341" spans="1:55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</row>
    <row r="342" spans="1:55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</row>
    <row r="343" spans="1:55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</row>
    <row r="344" spans="1:55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</row>
    <row r="345" spans="1:55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</row>
    <row r="346" spans="1:55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</row>
    <row r="347" spans="1:55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</row>
    <row r="348" spans="1:55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</row>
    <row r="349" spans="1:55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</row>
    <row r="350" spans="1:55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</row>
    <row r="351" spans="1:55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</row>
    <row r="352" spans="1:55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</row>
    <row r="353" spans="1:55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</row>
    <row r="354" spans="1:55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</row>
    <row r="355" spans="1:55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</row>
    <row r="356" spans="1:55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</row>
    <row r="357" spans="1:55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</row>
    <row r="358" spans="1:55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</row>
    <row r="359" spans="1:55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</row>
    <row r="360" spans="1:55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</row>
    <row r="361" spans="1:55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</row>
    <row r="362" spans="1:55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</row>
    <row r="363" spans="1:55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</row>
    <row r="364" spans="1:55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</row>
    <row r="365" spans="1:55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</row>
    <row r="366" spans="1:55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</row>
    <row r="367" spans="1:55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</row>
    <row r="368" spans="1:55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</row>
    <row r="369" spans="1:55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</row>
    <row r="370" spans="1:55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</row>
    <row r="371" spans="1:55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</row>
    <row r="372" spans="1:55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</row>
    <row r="373" spans="1:55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</row>
    <row r="374" spans="1:55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</row>
    <row r="375" spans="1:55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</row>
    <row r="376" spans="1:55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</row>
    <row r="377" spans="1:55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</row>
    <row r="378" spans="1:55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</row>
    <row r="379" spans="1:55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</row>
    <row r="380" spans="1:55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</row>
    <row r="381" spans="1:55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</row>
    <row r="382" spans="1:55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</row>
    <row r="383" spans="1:55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</row>
    <row r="384" spans="1:55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</row>
    <row r="385" spans="1:55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</row>
    <row r="386" spans="1:55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</row>
    <row r="387" spans="1:55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</row>
    <row r="388" spans="1:55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</row>
    <row r="389" spans="1:55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</row>
    <row r="390" spans="1:55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</row>
    <row r="391" spans="1:55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</row>
    <row r="392" spans="1:55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</row>
    <row r="393" spans="1:55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</row>
    <row r="394" spans="1:55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</row>
    <row r="395" spans="1:55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</row>
    <row r="396" spans="1:55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</row>
    <row r="397" spans="1:55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</row>
    <row r="398" spans="1:55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</row>
    <row r="399" spans="1:55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</row>
    <row r="400" spans="1:55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</row>
    <row r="401" spans="1:55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</row>
    <row r="402" spans="1:55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</row>
    <row r="403" spans="1:55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</row>
    <row r="404" spans="1:55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</row>
    <row r="405" spans="1:55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</row>
    <row r="406" spans="1:55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</row>
    <row r="407" spans="1:55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</row>
    <row r="408" spans="1:55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</row>
    <row r="409" spans="1:55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</row>
    <row r="410" spans="1:55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</row>
    <row r="411" spans="1:55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</row>
    <row r="412" spans="1:55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</row>
    <row r="413" spans="1:55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</row>
    <row r="414" spans="1:55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</row>
    <row r="415" spans="1:55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</row>
    <row r="416" spans="1:55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</row>
    <row r="417" spans="1:55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</row>
    <row r="418" spans="1:55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</row>
    <row r="419" spans="1:55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</row>
    <row r="420" spans="1:55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</row>
    <row r="421" spans="1:55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</row>
    <row r="422" spans="1:55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</row>
    <row r="423" spans="1:55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</row>
    <row r="424" spans="1:55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</row>
    <row r="425" spans="1:55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</row>
    <row r="426" spans="1:55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</row>
    <row r="427" spans="1:55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</row>
    <row r="428" spans="1:55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</row>
    <row r="429" spans="1:55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</row>
    <row r="430" spans="1:55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</row>
    <row r="431" spans="1:55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</row>
    <row r="432" spans="1:55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</row>
    <row r="433" spans="1:55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</row>
    <row r="434" spans="1:55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</row>
    <row r="435" spans="1:55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</row>
    <row r="436" spans="1:55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</row>
    <row r="437" spans="1:55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</row>
    <row r="438" spans="1:55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</row>
    <row r="439" spans="1:55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</row>
    <row r="440" spans="1:55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</row>
    <row r="441" spans="1:55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</row>
    <row r="442" spans="1:55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</row>
    <row r="443" spans="1:55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</row>
    <row r="444" spans="1:55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</row>
    <row r="445" spans="1:55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</row>
    <row r="446" spans="1:55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</row>
    <row r="447" spans="1:55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</row>
    <row r="448" spans="1:55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</row>
    <row r="449" spans="1:55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</row>
    <row r="450" spans="1:55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</row>
    <row r="451" spans="1:55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</row>
    <row r="452" spans="1:55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</row>
    <row r="453" spans="1:55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</row>
    <row r="454" spans="1:55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</row>
    <row r="455" spans="1:55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</row>
    <row r="456" spans="1:55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</row>
    <row r="457" spans="1:55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</row>
    <row r="458" spans="1:55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</row>
    <row r="459" spans="1:55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</row>
    <row r="460" spans="1:55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</row>
    <row r="461" spans="1:55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</row>
    <row r="462" spans="1:55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</row>
    <row r="463" spans="1:55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</row>
    <row r="464" spans="1:55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</row>
    <row r="465" spans="1:55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</row>
    <row r="466" spans="1:55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</row>
    <row r="467" spans="1:55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</row>
    <row r="468" spans="1:55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</row>
    <row r="469" spans="1:55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</row>
    <row r="470" spans="1:55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</row>
    <row r="471" spans="1:55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</row>
    <row r="472" spans="1:55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</row>
    <row r="473" spans="1:55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</row>
    <row r="474" spans="1:55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</row>
    <row r="475" spans="1:55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</row>
    <row r="476" spans="1:55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</row>
    <row r="477" spans="1:55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</row>
    <row r="478" spans="1:55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</row>
    <row r="479" spans="1:55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</row>
    <row r="480" spans="1:55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</row>
    <row r="481" spans="1:55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</row>
    <row r="482" spans="1:55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</row>
    <row r="483" spans="1:55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</row>
    <row r="484" spans="1:55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</row>
    <row r="485" spans="1:55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</row>
    <row r="486" spans="1:55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</row>
    <row r="487" spans="1:55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</row>
    <row r="488" spans="1:55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</row>
    <row r="489" spans="1:55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</row>
    <row r="490" spans="1:55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</row>
    <row r="491" spans="1:55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</row>
    <row r="492" spans="1:55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</row>
    <row r="493" spans="1:55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</row>
    <row r="494" spans="1:55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</row>
    <row r="495" spans="1:55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</row>
    <row r="496" spans="1:55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</row>
    <row r="497" spans="1:55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</row>
    <row r="498" spans="1:55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</row>
    <row r="499" spans="1:55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</row>
    <row r="500" spans="1:55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</row>
    <row r="501" spans="1:55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</row>
    <row r="502" spans="1:55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</row>
    <row r="503" spans="1:55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</row>
    <row r="504" spans="1:55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</row>
    <row r="505" spans="1:55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</row>
    <row r="506" spans="1:55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</row>
    <row r="507" spans="1:55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</row>
    <row r="508" spans="1:55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</row>
    <row r="509" spans="1:55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</row>
    <row r="510" spans="1:55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</row>
    <row r="511" spans="1:55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</row>
    <row r="512" spans="1:55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</row>
    <row r="513" spans="1:55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</row>
    <row r="514" spans="1:55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</row>
    <row r="515" spans="1:55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</row>
    <row r="516" spans="1:55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</row>
    <row r="517" spans="1:55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</row>
    <row r="518" spans="1:55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</row>
    <row r="519" spans="1:55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</row>
    <row r="520" spans="1:55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</row>
    <row r="521" spans="1:55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</row>
    <row r="522" spans="1:55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</row>
    <row r="523" spans="1:55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</row>
    <row r="524" spans="1:55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</row>
    <row r="525" spans="1:55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</row>
    <row r="526" spans="1:55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</row>
    <row r="527" spans="1:55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</row>
    <row r="528" spans="1:55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</row>
    <row r="529" spans="1:55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</row>
    <row r="530" spans="1:55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</row>
    <row r="531" spans="1:55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</row>
    <row r="532" spans="1:55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</row>
    <row r="533" spans="1:55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</row>
    <row r="534" spans="1:55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</row>
    <row r="535" spans="1:55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</row>
    <row r="536" spans="1:55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</row>
    <row r="537" spans="1:55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</row>
    <row r="538" spans="1:55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</row>
    <row r="539" spans="1:55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</row>
    <row r="540" spans="1:55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</row>
    <row r="541" spans="1:55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</row>
    <row r="542" spans="1:55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</row>
    <row r="543" spans="1:55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</row>
    <row r="544" spans="1:55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</row>
    <row r="545" spans="1:55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</row>
    <row r="546" spans="1:55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</row>
    <row r="547" spans="1:55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</row>
    <row r="548" spans="1:55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</row>
    <row r="549" spans="1:55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</row>
    <row r="550" spans="1:55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</row>
    <row r="551" spans="1:55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</row>
    <row r="552" spans="1:55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</row>
    <row r="553" spans="1:55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</row>
    <row r="554" spans="1:55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</row>
    <row r="555" spans="1:55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</row>
    <row r="556" spans="1:55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</row>
    <row r="557" spans="1:55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</row>
    <row r="558" spans="1:55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</row>
    <row r="559" spans="1:55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</row>
    <row r="560" spans="1:55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</row>
    <row r="561" spans="1:55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</row>
    <row r="562" spans="1:55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</row>
    <row r="563" spans="1:55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</row>
    <row r="564" spans="1:55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</row>
    <row r="565" spans="1:55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</row>
    <row r="566" spans="1:55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</row>
    <row r="567" spans="1:55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</row>
    <row r="568" spans="1:55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</row>
    <row r="569" spans="1:55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</row>
    <row r="570" spans="1:55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</row>
    <row r="571" spans="1:55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</row>
    <row r="572" spans="1:55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</row>
    <row r="573" spans="1:55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</row>
    <row r="574" spans="1:55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</row>
    <row r="575" spans="1:55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</row>
    <row r="576" spans="1:55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</row>
    <row r="577" spans="1:55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</row>
    <row r="578" spans="1:55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</row>
    <row r="579" spans="1:55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</row>
    <row r="580" spans="1:55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</row>
    <row r="581" spans="1:55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</row>
    <row r="582" spans="1:55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</row>
    <row r="583" spans="1:55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</row>
    <row r="584" spans="1:55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</row>
    <row r="585" spans="1:55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</row>
    <row r="586" spans="1:55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</row>
    <row r="587" spans="1:55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</row>
    <row r="588" spans="1:55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</row>
    <row r="589" spans="1:55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</row>
    <row r="590" spans="1:55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</row>
    <row r="591" spans="1:55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</row>
    <row r="592" spans="1:55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</row>
    <row r="593" spans="1:55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</row>
    <row r="594" spans="1:5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</row>
    <row r="595" spans="1:5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</row>
    <row r="596" spans="1:55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</row>
    <row r="597" spans="1:55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</row>
    <row r="598" spans="1:55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</row>
    <row r="599" spans="1:55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</row>
    <row r="600" spans="1:55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</row>
    <row r="601" spans="1:55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</row>
    <row r="602" spans="1:55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</row>
    <row r="603" spans="1:55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</row>
    <row r="604" spans="1:55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</row>
    <row r="605" spans="1:55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</row>
    <row r="606" spans="1:55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</row>
    <row r="607" spans="1:55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</row>
    <row r="608" spans="1:55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</row>
    <row r="609" spans="1:55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</row>
    <row r="610" spans="1:55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</row>
    <row r="611" spans="1:55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</row>
    <row r="612" spans="1:55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</row>
    <row r="613" spans="1:55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</row>
    <row r="614" spans="1:55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</row>
    <row r="615" spans="1:55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</row>
    <row r="616" spans="1:55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</row>
    <row r="617" spans="1:55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</row>
    <row r="618" spans="1:55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</row>
    <row r="619" spans="1:55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</row>
    <row r="620" spans="1:55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</row>
    <row r="621" spans="1:55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</row>
    <row r="622" spans="1:55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</row>
    <row r="623" spans="1:55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</row>
    <row r="624" spans="1:55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</row>
    <row r="625" spans="1:55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</row>
    <row r="626" spans="1:55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</row>
    <row r="627" spans="1:55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</row>
    <row r="628" spans="1:55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</row>
    <row r="629" spans="1:55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</row>
    <row r="630" spans="1:55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</row>
    <row r="631" spans="1:55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</row>
    <row r="632" spans="1:55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</row>
    <row r="633" spans="1:55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</row>
    <row r="634" spans="1:55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</row>
    <row r="635" spans="1:55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</row>
    <row r="636" spans="1:55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</row>
    <row r="637" spans="1:55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</row>
    <row r="638" spans="1:55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</row>
    <row r="639" spans="1:55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</row>
    <row r="640" spans="1:55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</row>
    <row r="641" spans="1:55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</row>
    <row r="642" spans="1:55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</row>
    <row r="643" spans="1:55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</row>
    <row r="644" spans="1:55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</row>
    <row r="645" spans="1:55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</row>
    <row r="646" spans="1:55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</row>
    <row r="647" spans="1:55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</row>
    <row r="648" spans="1:55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</row>
    <row r="649" spans="1:55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</row>
    <row r="650" spans="1:55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</row>
    <row r="651" spans="1:55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</row>
    <row r="652" spans="1:55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</row>
    <row r="653" spans="1:55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</row>
    <row r="654" spans="1:55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</row>
    <row r="655" spans="1:55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</row>
    <row r="656" spans="1:55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</row>
    <row r="657" spans="1:55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</row>
    <row r="658" spans="1:55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</row>
    <row r="659" spans="1:55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</row>
    <row r="660" spans="1:55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</row>
    <row r="661" spans="1:55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</row>
    <row r="662" spans="1:55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</row>
    <row r="663" spans="1:55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</row>
    <row r="664" spans="1:55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</row>
    <row r="665" spans="1:55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</row>
    <row r="666" spans="1:55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</row>
    <row r="667" spans="1:55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</row>
    <row r="668" spans="1:55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</row>
    <row r="669" spans="1:55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</row>
    <row r="670" spans="1:55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</row>
    <row r="671" spans="1:55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</row>
    <row r="672" spans="1:55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</row>
    <row r="673" spans="1:55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</row>
    <row r="674" spans="1:55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</row>
    <row r="675" spans="1:55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</row>
    <row r="676" spans="1:55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</row>
    <row r="677" spans="1:55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</row>
    <row r="678" spans="1:55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</row>
    <row r="679" spans="1:55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</row>
    <row r="680" spans="1:55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</row>
    <row r="681" spans="1:55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</row>
    <row r="682" spans="1:55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</row>
    <row r="683" spans="1:55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</row>
    <row r="684" spans="1:55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</row>
    <row r="685" spans="1:55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</row>
    <row r="686" spans="1:55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</row>
    <row r="687" spans="1:55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</row>
    <row r="688" spans="1:55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</row>
    <row r="689" spans="1:55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</row>
    <row r="690" spans="1:55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</row>
    <row r="691" spans="1:55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</row>
    <row r="692" spans="1:55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</row>
    <row r="693" spans="1:55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</row>
    <row r="694" spans="1:55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</row>
    <row r="695" spans="1:55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</row>
    <row r="696" spans="1:55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</row>
    <row r="697" spans="1:55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</row>
    <row r="698" spans="1:55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</row>
    <row r="699" spans="1:55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</row>
    <row r="700" spans="1:55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</row>
    <row r="701" spans="1:55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</row>
    <row r="702" spans="1:55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</row>
    <row r="703" spans="1:55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</row>
    <row r="704" spans="1:55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</row>
    <row r="705" spans="1:55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</row>
    <row r="706" spans="1:55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</row>
    <row r="707" spans="1:55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</row>
    <row r="708" spans="1:55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</row>
    <row r="709" spans="1:55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</row>
    <row r="710" spans="1:55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</row>
    <row r="711" spans="1:55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</row>
    <row r="712" spans="1:55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</row>
    <row r="713" spans="1:55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</row>
    <row r="714" spans="1:55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</row>
    <row r="715" spans="1:55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</row>
    <row r="716" spans="1:55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</row>
    <row r="717" spans="1:55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</row>
    <row r="718" spans="1:55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</row>
    <row r="719" spans="1:55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</row>
    <row r="720" spans="1:55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</row>
    <row r="721" spans="1:55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</row>
    <row r="722" spans="1:55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</row>
    <row r="723" spans="1:55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</row>
    <row r="724" spans="1:55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</row>
    <row r="725" spans="1:55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</row>
    <row r="726" spans="1:55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</row>
    <row r="727" spans="1:55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</row>
    <row r="728" spans="1:55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</row>
    <row r="729" spans="1:55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</row>
    <row r="730" spans="1:55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</row>
    <row r="731" spans="1:55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</row>
    <row r="732" spans="1:5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</row>
    <row r="733" spans="1:5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</row>
    <row r="734" spans="1:55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</row>
    <row r="735" spans="1:55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</row>
    <row r="736" spans="1:55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</row>
    <row r="737" spans="1:55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</row>
    <row r="738" spans="1:55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</row>
    <row r="739" spans="1:55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</row>
    <row r="740" spans="1:55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</row>
    <row r="741" spans="1:55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</row>
    <row r="742" spans="1:55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</row>
    <row r="743" spans="1:55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</row>
    <row r="744" spans="1:55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</row>
    <row r="745" spans="1:55" x14ac:dyDescent="0.2">
      <c r="A745" s="4"/>
      <c r="B745" s="4"/>
      <c r="C745" s="4"/>
      <c r="D745" s="4"/>
      <c r="E745" s="4"/>
    </row>
    <row r="746" spans="1:55" x14ac:dyDescent="0.2">
      <c r="A746" s="4"/>
      <c r="B746" s="4"/>
      <c r="C746" s="4"/>
      <c r="D746" s="4"/>
      <c r="E746" s="4"/>
    </row>
    <row r="747" spans="1:55" x14ac:dyDescent="0.2">
      <c r="A747" s="4"/>
      <c r="B747" s="4"/>
      <c r="C747" s="4"/>
      <c r="D747" s="4"/>
      <c r="E747" s="4"/>
    </row>
    <row r="748" spans="1:55" x14ac:dyDescent="0.2">
      <c r="A748" s="4"/>
      <c r="B748" s="4"/>
      <c r="C748" s="4"/>
      <c r="D748" s="4"/>
      <c r="E748" s="4"/>
    </row>
  </sheetData>
  <sheetProtection password="C75E" sheet="1"/>
  <mergeCells count="6">
    <mergeCell ref="D4:F4"/>
    <mergeCell ref="B7:C7"/>
    <mergeCell ref="A29:C29"/>
    <mergeCell ref="A24:C24"/>
    <mergeCell ref="D7:E7"/>
    <mergeCell ref="F7:G7"/>
  </mergeCells>
  <hyperlinks>
    <hyperlink ref="A2" location="Etusivu!A1" tooltip="Tästä pääset etusivulle" display="Etusivu" xr:uid="{3E35593E-2D9E-410C-89D8-F66A09792C55}"/>
  </hyperlink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90465-6E63-440D-A8BB-A90DF7A82235}">
  <dimension ref="A1:N27"/>
  <sheetViews>
    <sheetView workbookViewId="0">
      <selection activeCell="A2" sqref="A2"/>
    </sheetView>
  </sheetViews>
  <sheetFormatPr defaultRowHeight="12.75" x14ac:dyDescent="0.2"/>
  <cols>
    <col min="1" max="1" width="9.140625" style="4"/>
    <col min="2" max="2" width="7.7109375" style="4" customWidth="1"/>
    <col min="3" max="3" width="9.140625" style="4"/>
    <col min="4" max="4" width="9.140625" style="4" customWidth="1"/>
    <col min="5" max="11" width="9.140625" style="4"/>
    <col min="12" max="12" width="10.5703125" style="4" customWidth="1"/>
    <col min="13" max="16384" width="9.140625" style="4"/>
  </cols>
  <sheetData>
    <row r="1" spans="1:13" x14ac:dyDescent="0.2">
      <c r="A1" s="10"/>
      <c r="F1" s="7"/>
      <c r="G1" s="7"/>
      <c r="H1" s="7"/>
      <c r="I1" s="7"/>
    </row>
    <row r="2" spans="1:13" x14ac:dyDescent="0.2">
      <c r="A2" s="55" t="s">
        <v>3</v>
      </c>
      <c r="E2" s="11"/>
    </row>
    <row r="3" spans="1:13" x14ac:dyDescent="0.2">
      <c r="E3" s="11"/>
    </row>
    <row r="4" spans="1:13" ht="15.75" x14ac:dyDescent="0.25">
      <c r="E4" s="11"/>
      <c r="F4" s="12"/>
      <c r="G4" s="228" t="s">
        <v>17</v>
      </c>
      <c r="H4" s="228"/>
    </row>
    <row r="5" spans="1:13" x14ac:dyDescent="0.2">
      <c r="D5" s="4" t="s">
        <v>18</v>
      </c>
    </row>
    <row r="6" spans="1:13" ht="13.5" thickBot="1" x14ac:dyDescent="0.25">
      <c r="D6" s="22"/>
      <c r="E6" s="23"/>
      <c r="F6" s="24"/>
      <c r="G6" s="24"/>
      <c r="H6" s="24"/>
      <c r="I6" s="24"/>
      <c r="J6" s="24"/>
      <c r="K6" s="24"/>
      <c r="L6" s="24"/>
      <c r="M6" s="12" t="s">
        <v>10</v>
      </c>
    </row>
    <row r="7" spans="1:13" ht="13.5" thickBot="1" x14ac:dyDescent="0.25">
      <c r="A7" s="226">
        <f>Urakkatunnit!A9</f>
        <v>0</v>
      </c>
      <c r="B7" s="227"/>
      <c r="C7" s="227"/>
      <c r="D7" s="25"/>
      <c r="E7" s="25"/>
      <c r="F7" s="25"/>
      <c r="G7" s="25"/>
      <c r="H7" s="25"/>
      <c r="I7" s="25"/>
      <c r="J7" s="25"/>
      <c r="K7" s="25"/>
      <c r="L7" s="25"/>
      <c r="M7" s="13">
        <f>SUM(D7:L7)</f>
        <v>0</v>
      </c>
    </row>
    <row r="8" spans="1:13" ht="13.5" thickBot="1" x14ac:dyDescent="0.25">
      <c r="A8" s="226">
        <f>Urakkatunnit!A10</f>
        <v>0</v>
      </c>
      <c r="B8" s="227"/>
      <c r="C8" s="227"/>
      <c r="D8" s="25"/>
      <c r="E8" s="25"/>
      <c r="F8" s="25"/>
      <c r="G8" s="25"/>
      <c r="H8" s="25"/>
      <c r="I8" s="25"/>
      <c r="J8" s="25"/>
      <c r="K8" s="25"/>
      <c r="L8" s="25"/>
      <c r="M8" s="14">
        <f>SUM(D8:L8)</f>
        <v>0</v>
      </c>
    </row>
    <row r="9" spans="1:13" ht="13.5" thickBot="1" x14ac:dyDescent="0.25">
      <c r="A9" s="226">
        <f>Urakkatunnit!A11</f>
        <v>0</v>
      </c>
      <c r="B9" s="227"/>
      <c r="C9" s="227"/>
      <c r="D9" s="25"/>
      <c r="E9" s="25"/>
      <c r="F9" s="25"/>
      <c r="G9" s="25"/>
      <c r="H9" s="25"/>
      <c r="I9" s="25"/>
      <c r="J9" s="25"/>
      <c r="K9" s="25"/>
      <c r="L9" s="25"/>
      <c r="M9" s="13">
        <f t="shared" ref="M9:M21" si="0">SUM(D9:L9)</f>
        <v>0</v>
      </c>
    </row>
    <row r="10" spans="1:13" ht="13.5" thickBot="1" x14ac:dyDescent="0.25">
      <c r="A10" s="226">
        <f>Urakkatunnit!A12</f>
        <v>0</v>
      </c>
      <c r="B10" s="227"/>
      <c r="C10" s="227"/>
      <c r="D10" s="25"/>
      <c r="E10" s="25"/>
      <c r="F10" s="25"/>
      <c r="G10" s="25"/>
      <c r="H10" s="25"/>
      <c r="I10" s="25"/>
      <c r="J10" s="25"/>
      <c r="K10" s="25"/>
      <c r="L10" s="25"/>
      <c r="M10" s="14">
        <f t="shared" si="0"/>
        <v>0</v>
      </c>
    </row>
    <row r="11" spans="1:13" ht="13.5" thickBot="1" x14ac:dyDescent="0.25">
      <c r="A11" s="226">
        <f>Urakkatunnit!A13</f>
        <v>0</v>
      </c>
      <c r="B11" s="227"/>
      <c r="C11" s="227"/>
      <c r="D11" s="25"/>
      <c r="E11" s="25"/>
      <c r="F11" s="25"/>
      <c r="G11" s="25"/>
      <c r="H11" s="25"/>
      <c r="I11" s="25"/>
      <c r="J11" s="25"/>
      <c r="K11" s="25"/>
      <c r="L11" s="25"/>
      <c r="M11" s="13">
        <f t="shared" si="0"/>
        <v>0</v>
      </c>
    </row>
    <row r="12" spans="1:13" ht="13.5" thickBot="1" x14ac:dyDescent="0.25">
      <c r="A12" s="226">
        <f>Urakkatunnit!A14</f>
        <v>0</v>
      </c>
      <c r="B12" s="227"/>
      <c r="C12" s="227"/>
      <c r="D12" s="25"/>
      <c r="E12" s="25"/>
      <c r="F12" s="25"/>
      <c r="G12" s="25"/>
      <c r="H12" s="25"/>
      <c r="I12" s="25"/>
      <c r="J12" s="25"/>
      <c r="K12" s="25"/>
      <c r="L12" s="25"/>
      <c r="M12" s="14">
        <f t="shared" si="0"/>
        <v>0</v>
      </c>
    </row>
    <row r="13" spans="1:13" ht="13.5" thickBot="1" x14ac:dyDescent="0.25">
      <c r="A13" s="226">
        <f>Urakkatunnit!A15</f>
        <v>0</v>
      </c>
      <c r="B13" s="227"/>
      <c r="C13" s="227"/>
      <c r="D13" s="25"/>
      <c r="E13" s="25"/>
      <c r="F13" s="25"/>
      <c r="G13" s="25"/>
      <c r="H13" s="25"/>
      <c r="I13" s="25"/>
      <c r="J13" s="25"/>
      <c r="K13" s="25"/>
      <c r="L13" s="25"/>
      <c r="M13" s="13">
        <f t="shared" si="0"/>
        <v>0</v>
      </c>
    </row>
    <row r="14" spans="1:13" ht="13.5" thickBot="1" x14ac:dyDescent="0.25">
      <c r="A14" s="226">
        <f>Urakkatunnit!A16</f>
        <v>0</v>
      </c>
      <c r="B14" s="227"/>
      <c r="C14" s="227"/>
      <c r="D14" s="25"/>
      <c r="E14" s="25"/>
      <c r="F14" s="25"/>
      <c r="G14" s="25"/>
      <c r="H14" s="25"/>
      <c r="I14" s="25"/>
      <c r="J14" s="25"/>
      <c r="K14" s="25"/>
      <c r="L14" s="25"/>
      <c r="M14" s="14">
        <f t="shared" si="0"/>
        <v>0</v>
      </c>
    </row>
    <row r="15" spans="1:13" ht="13.5" thickBot="1" x14ac:dyDescent="0.25">
      <c r="A15" s="226">
        <f>Urakkatunnit!A17</f>
        <v>0</v>
      </c>
      <c r="B15" s="227"/>
      <c r="C15" s="227"/>
      <c r="D15" s="25"/>
      <c r="E15" s="25"/>
      <c r="F15" s="25"/>
      <c r="G15" s="25"/>
      <c r="H15" s="25"/>
      <c r="I15" s="25"/>
      <c r="J15" s="25"/>
      <c r="K15" s="25"/>
      <c r="L15" s="25"/>
      <c r="M15" s="13">
        <f t="shared" si="0"/>
        <v>0</v>
      </c>
    </row>
    <row r="16" spans="1:13" ht="13.5" thickBot="1" x14ac:dyDescent="0.25">
      <c r="A16" s="226">
        <f>Urakkatunnit!A18</f>
        <v>0</v>
      </c>
      <c r="B16" s="227"/>
      <c r="C16" s="227"/>
      <c r="D16" s="25"/>
      <c r="E16" s="25"/>
      <c r="F16" s="25"/>
      <c r="G16" s="25"/>
      <c r="H16" s="25"/>
      <c r="I16" s="25"/>
      <c r="J16" s="25"/>
      <c r="K16" s="25"/>
      <c r="L16" s="25"/>
      <c r="M16" s="14">
        <f t="shared" si="0"/>
        <v>0</v>
      </c>
    </row>
    <row r="17" spans="1:14" ht="13.5" thickBot="1" x14ac:dyDescent="0.25">
      <c r="A17" s="226">
        <f>Urakkatunnit!A19</f>
        <v>0</v>
      </c>
      <c r="B17" s="227"/>
      <c r="C17" s="227"/>
      <c r="D17" s="25"/>
      <c r="E17" s="25"/>
      <c r="F17" s="25"/>
      <c r="G17" s="25"/>
      <c r="H17" s="25"/>
      <c r="I17" s="25"/>
      <c r="J17" s="25"/>
      <c r="K17" s="25"/>
      <c r="L17" s="25"/>
      <c r="M17" s="13">
        <f t="shared" si="0"/>
        <v>0</v>
      </c>
    </row>
    <row r="18" spans="1:14" ht="13.5" thickBot="1" x14ac:dyDescent="0.25">
      <c r="A18" s="226">
        <f>Urakkatunnit!A20</f>
        <v>0</v>
      </c>
      <c r="B18" s="227"/>
      <c r="C18" s="227"/>
      <c r="D18" s="25"/>
      <c r="E18" s="25"/>
      <c r="F18" s="25"/>
      <c r="G18" s="25"/>
      <c r="H18" s="25"/>
      <c r="I18" s="25"/>
      <c r="J18" s="25"/>
      <c r="K18" s="25"/>
      <c r="L18" s="25"/>
      <c r="M18" s="14">
        <f t="shared" si="0"/>
        <v>0</v>
      </c>
    </row>
    <row r="19" spans="1:14" ht="13.5" thickBot="1" x14ac:dyDescent="0.25">
      <c r="A19" s="226">
        <f>Urakkatunnit!A21</f>
        <v>0</v>
      </c>
      <c r="B19" s="227"/>
      <c r="C19" s="227"/>
      <c r="D19" s="25"/>
      <c r="E19" s="25"/>
      <c r="F19" s="25"/>
      <c r="G19" s="25"/>
      <c r="H19" s="25"/>
      <c r="I19" s="25"/>
      <c r="J19" s="25"/>
      <c r="K19" s="25"/>
      <c r="L19" s="25"/>
      <c r="M19" s="13">
        <f t="shared" si="0"/>
        <v>0</v>
      </c>
    </row>
    <row r="20" spans="1:14" ht="13.5" thickBot="1" x14ac:dyDescent="0.25">
      <c r="A20" s="226">
        <f>Urakkatunnit!A22</f>
        <v>0</v>
      </c>
      <c r="B20" s="227"/>
      <c r="C20" s="227"/>
      <c r="D20" s="25"/>
      <c r="E20" s="25"/>
      <c r="F20" s="25"/>
      <c r="G20" s="25"/>
      <c r="H20" s="25"/>
      <c r="I20" s="25"/>
      <c r="J20" s="25"/>
      <c r="K20" s="25"/>
      <c r="L20" s="25"/>
      <c r="M20" s="14">
        <f t="shared" si="0"/>
        <v>0</v>
      </c>
    </row>
    <row r="21" spans="1:14" ht="13.5" thickBot="1" x14ac:dyDescent="0.25">
      <c r="A21" s="226">
        <f>Urakkatunnit!A23</f>
        <v>0</v>
      </c>
      <c r="B21" s="227"/>
      <c r="C21" s="227"/>
      <c r="D21" s="25"/>
      <c r="E21" s="25"/>
      <c r="F21" s="25"/>
      <c r="G21" s="25"/>
      <c r="H21" s="25"/>
      <c r="I21" s="25"/>
      <c r="J21" s="25"/>
      <c r="K21" s="25"/>
      <c r="L21" s="25"/>
      <c r="M21" s="13">
        <f t="shared" si="0"/>
        <v>0</v>
      </c>
    </row>
    <row r="22" spans="1:14" ht="13.5" thickBot="1" x14ac:dyDescent="0.25">
      <c r="A22" s="229">
        <f>Urakkatunnit!A25</f>
        <v>0</v>
      </c>
      <c r="B22" s="230"/>
      <c r="C22" s="231"/>
      <c r="D22" s="25"/>
      <c r="E22" s="25"/>
      <c r="F22" s="25"/>
      <c r="G22" s="25"/>
      <c r="H22" s="25"/>
      <c r="I22" s="25"/>
      <c r="J22" s="25"/>
      <c r="K22" s="25"/>
      <c r="L22" s="25"/>
      <c r="M22" s="105">
        <f>SUM(D22:L22)</f>
        <v>0</v>
      </c>
    </row>
    <row r="23" spans="1:14" ht="13.5" thickBot="1" x14ac:dyDescent="0.25">
      <c r="A23" s="229">
        <f>Urakkatunnit!A26</f>
        <v>0</v>
      </c>
      <c r="B23" s="230"/>
      <c r="C23" s="231"/>
      <c r="D23" s="25"/>
      <c r="E23" s="25"/>
      <c r="F23" s="25"/>
      <c r="G23" s="25"/>
      <c r="H23" s="25"/>
      <c r="I23" s="25"/>
      <c r="J23" s="25"/>
      <c r="K23" s="25"/>
      <c r="L23" s="25"/>
      <c r="M23" s="105">
        <f>SUM(D23:L23)</f>
        <v>0</v>
      </c>
    </row>
    <row r="24" spans="1:14" ht="13.5" thickBot="1" x14ac:dyDescent="0.25">
      <c r="A24" s="229">
        <f>Urakkatunnit!A27</f>
        <v>0</v>
      </c>
      <c r="B24" s="230"/>
      <c r="C24" s="231"/>
      <c r="D24" s="25"/>
      <c r="E24" s="25"/>
      <c r="F24" s="25"/>
      <c r="G24" s="25"/>
      <c r="H24" s="25"/>
      <c r="I24" s="25"/>
      <c r="J24" s="25"/>
      <c r="K24" s="25"/>
      <c r="L24" s="25"/>
      <c r="M24" s="105">
        <f>SUM(D24:L24)</f>
        <v>0</v>
      </c>
    </row>
    <row r="25" spans="1:14" ht="13.5" thickBot="1" x14ac:dyDescent="0.25">
      <c r="A25" s="229">
        <f>Urakkatunnit!A28</f>
        <v>0</v>
      </c>
      <c r="B25" s="230"/>
      <c r="C25" s="231"/>
      <c r="D25" s="25"/>
      <c r="E25" s="25"/>
      <c r="F25" s="25"/>
      <c r="G25" s="25"/>
      <c r="H25" s="25"/>
      <c r="I25" s="25"/>
      <c r="J25" s="25"/>
      <c r="K25" s="25"/>
      <c r="L25" s="25"/>
      <c r="M25" s="105">
        <f>SUM(D25:L25)</f>
        <v>0</v>
      </c>
    </row>
    <row r="26" spans="1:14" ht="13.5" thickBot="1" x14ac:dyDescent="0.25">
      <c r="C26" s="15" t="s">
        <v>19</v>
      </c>
      <c r="D26" s="16">
        <f t="shared" ref="D26:L26" si="1">SUM(D7:D25)</f>
        <v>0</v>
      </c>
      <c r="E26" s="17">
        <f t="shared" si="1"/>
        <v>0</v>
      </c>
      <c r="F26" s="18">
        <f t="shared" si="1"/>
        <v>0</v>
      </c>
      <c r="G26" s="18">
        <f t="shared" si="1"/>
        <v>0</v>
      </c>
      <c r="H26" s="18">
        <f t="shared" si="1"/>
        <v>0</v>
      </c>
      <c r="I26" s="18">
        <f t="shared" si="1"/>
        <v>0</v>
      </c>
      <c r="J26" s="18">
        <f t="shared" si="1"/>
        <v>0</v>
      </c>
      <c r="K26" s="18">
        <f t="shared" si="1"/>
        <v>0</v>
      </c>
      <c r="L26" s="19">
        <f t="shared" si="1"/>
        <v>0</v>
      </c>
      <c r="M26" s="104"/>
    </row>
    <row r="27" spans="1:14" ht="13.5" thickBot="1" x14ac:dyDescent="0.25">
      <c r="L27" s="20" t="s">
        <v>20</v>
      </c>
      <c r="M27" s="21">
        <f>SUM(D26:L26)</f>
        <v>0</v>
      </c>
      <c r="N27" s="4" t="s">
        <v>12</v>
      </c>
    </row>
  </sheetData>
  <sheetProtection algorithmName="SHA-512" hashValue="LozxGBfUTZR1wJxld2ha3nAIdxZiPzLEWQntn8HUSbkjXtNT0koKqLtI6EeuRgNvHdPEkT4pB5YXsDtcYu9Xrw==" saltValue="lADf86GfIcFSxzRqkOpmuQ==" spinCount="100000" sheet="1"/>
  <mergeCells count="20">
    <mergeCell ref="A22:C22"/>
    <mergeCell ref="A20:C20"/>
    <mergeCell ref="A23:C23"/>
    <mergeCell ref="A24:C24"/>
    <mergeCell ref="A25:C25"/>
    <mergeCell ref="A21:C21"/>
    <mergeCell ref="A17:C17"/>
    <mergeCell ref="A18:C18"/>
    <mergeCell ref="A19:C19"/>
    <mergeCell ref="G4:H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</mergeCells>
  <hyperlinks>
    <hyperlink ref="A2" location="Etusivu!A1" tooltip="Tästä pääset etusivulle" display="Etusivu" xr:uid="{75A5F626-82CF-4838-AF5F-F150D7A6288D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E1002-100A-4208-A256-CEB7F00E0DAA}">
  <dimension ref="A1:K28"/>
  <sheetViews>
    <sheetView zoomScale="90" zoomScaleNormal="90" workbookViewId="0">
      <selection activeCell="A2" sqref="A2"/>
    </sheetView>
  </sheetViews>
  <sheetFormatPr defaultRowHeight="12.75" x14ac:dyDescent="0.2"/>
  <cols>
    <col min="1" max="1" width="21" style="4" customWidth="1"/>
    <col min="2" max="6" width="9.140625" style="4"/>
    <col min="7" max="7" width="11.42578125" style="4" customWidth="1"/>
    <col min="8" max="8" width="9.140625" style="4"/>
    <col min="9" max="9" width="12" style="4" customWidth="1"/>
    <col min="10" max="16384" width="9.140625" style="4"/>
  </cols>
  <sheetData>
    <row r="1" spans="1:10" ht="14.25" x14ac:dyDescent="0.2">
      <c r="A1" s="10"/>
      <c r="B1" s="8"/>
      <c r="C1" s="8"/>
      <c r="D1" s="8"/>
      <c r="E1" s="8"/>
      <c r="F1" s="8"/>
      <c r="H1" s="8"/>
      <c r="I1" s="8"/>
    </row>
    <row r="2" spans="1:10" ht="15" x14ac:dyDescent="0.25">
      <c r="A2" s="55" t="s">
        <v>3</v>
      </c>
      <c r="B2" s="8"/>
      <c r="C2" s="8"/>
      <c r="D2" s="8"/>
      <c r="E2" s="28"/>
      <c r="F2" s="6"/>
      <c r="G2" s="6"/>
      <c r="H2" s="8"/>
      <c r="I2" s="8"/>
    </row>
    <row r="3" spans="1:10" ht="14.25" x14ac:dyDescent="0.2">
      <c r="A3" s="8"/>
      <c r="B3" s="8"/>
      <c r="C3" s="8"/>
      <c r="D3" s="8"/>
      <c r="E3" s="237"/>
      <c r="F3" s="237"/>
      <c r="G3" s="237"/>
      <c r="H3" s="237"/>
      <c r="I3" s="8"/>
    </row>
    <row r="4" spans="1:10" ht="20.25" x14ac:dyDescent="0.3">
      <c r="A4" s="232" t="s">
        <v>38</v>
      </c>
      <c r="B4" s="232"/>
      <c r="C4" s="232"/>
      <c r="D4" s="232"/>
      <c r="E4" s="8"/>
      <c r="F4" s="8"/>
      <c r="G4" s="8"/>
      <c r="H4" s="8"/>
      <c r="I4" s="8"/>
    </row>
    <row r="5" spans="1:10" ht="15" x14ac:dyDescent="0.25">
      <c r="A5" s="8"/>
      <c r="B5" s="8"/>
      <c r="C5" s="8"/>
      <c r="D5" s="8"/>
      <c r="E5" s="8"/>
      <c r="F5" s="8"/>
      <c r="G5" s="27"/>
      <c r="H5" s="28"/>
      <c r="I5" s="8"/>
    </row>
    <row r="6" spans="1:10" ht="14.25" x14ac:dyDescent="0.2">
      <c r="A6" s="8"/>
      <c r="B6" s="8"/>
      <c r="C6" s="8"/>
      <c r="D6" s="8"/>
      <c r="E6" s="8"/>
      <c r="F6" s="8"/>
      <c r="G6" s="8"/>
      <c r="H6" s="8"/>
      <c r="I6" s="8"/>
    </row>
    <row r="7" spans="1:10" ht="14.25" x14ac:dyDescent="0.2">
      <c r="A7" s="8" t="s">
        <v>21</v>
      </c>
      <c r="B7" s="8"/>
      <c r="C7" s="8"/>
      <c r="D7" s="8"/>
      <c r="E7" s="233" t="s">
        <v>22</v>
      </c>
      <c r="F7" s="233"/>
      <c r="G7" s="8"/>
      <c r="H7" s="8"/>
      <c r="I7" s="29">
        <f>SUM(Jakolista!D6)</f>
        <v>0</v>
      </c>
      <c r="J7" s="30" t="s">
        <v>12</v>
      </c>
    </row>
    <row r="8" spans="1:10" ht="14.25" x14ac:dyDescent="0.2">
      <c r="A8" s="6" t="s">
        <v>64</v>
      </c>
      <c r="B8" s="6"/>
      <c r="C8" s="6"/>
      <c r="D8" s="31" t="s">
        <v>0</v>
      </c>
      <c r="E8" s="49"/>
      <c r="F8" s="32" t="s">
        <v>23</v>
      </c>
      <c r="G8" s="96">
        <f>SUM(Urakkatunnit!B9:B23)</f>
        <v>0</v>
      </c>
      <c r="H8" s="33" t="s">
        <v>24</v>
      </c>
      <c r="I8" s="34">
        <f t="shared" ref="I8:I13" si="0">E8*G8</f>
        <v>0</v>
      </c>
      <c r="J8" s="30" t="s">
        <v>12</v>
      </c>
    </row>
    <row r="9" spans="1:10" ht="14.25" x14ac:dyDescent="0.2">
      <c r="A9" s="58" t="s">
        <v>66</v>
      </c>
      <c r="B9" s="58"/>
      <c r="C9" s="58"/>
      <c r="D9" s="90"/>
      <c r="E9" s="49"/>
      <c r="F9" s="32" t="s">
        <v>23</v>
      </c>
      <c r="G9" s="96">
        <f>SUM(Urakkatunnit!B25:B28)</f>
        <v>0</v>
      </c>
      <c r="H9" s="33" t="s">
        <v>24</v>
      </c>
      <c r="I9" s="34">
        <f t="shared" si="0"/>
        <v>0</v>
      </c>
      <c r="J9" s="30"/>
    </row>
    <row r="10" spans="1:10" ht="14.25" x14ac:dyDescent="0.2">
      <c r="A10" s="6" t="s">
        <v>64</v>
      </c>
      <c r="B10" s="8"/>
      <c r="C10" s="8"/>
      <c r="D10" s="31" t="s">
        <v>1</v>
      </c>
      <c r="E10" s="49"/>
      <c r="F10" s="32" t="s">
        <v>23</v>
      </c>
      <c r="G10" s="96">
        <f>SUM(Urakkatunnit!D9:D23)</f>
        <v>0</v>
      </c>
      <c r="H10" s="33" t="s">
        <v>24</v>
      </c>
      <c r="I10" s="34">
        <f t="shared" si="0"/>
        <v>0</v>
      </c>
      <c r="J10" s="30" t="s">
        <v>12</v>
      </c>
    </row>
    <row r="11" spans="1:10" ht="14.25" x14ac:dyDescent="0.2">
      <c r="A11" s="58" t="s">
        <v>66</v>
      </c>
      <c r="B11" s="92"/>
      <c r="C11" s="92"/>
      <c r="D11" s="93"/>
      <c r="E11" s="49"/>
      <c r="F11" s="32" t="s">
        <v>23</v>
      </c>
      <c r="G11" s="96">
        <f>SUM(Urakkatunnit!D25:D28)</f>
        <v>0</v>
      </c>
      <c r="H11" s="33" t="s">
        <v>24</v>
      </c>
      <c r="I11" s="34">
        <f t="shared" si="0"/>
        <v>0</v>
      </c>
      <c r="J11" s="30"/>
    </row>
    <row r="12" spans="1:10" ht="14.25" x14ac:dyDescent="0.2">
      <c r="A12" s="6" t="s">
        <v>64</v>
      </c>
      <c r="D12" s="15" t="s">
        <v>2</v>
      </c>
      <c r="E12" s="91"/>
      <c r="F12" s="32" t="s">
        <v>23</v>
      </c>
      <c r="G12" s="96">
        <f>SUM(Urakkatunnit!F9:F23)</f>
        <v>0</v>
      </c>
      <c r="H12" s="33" t="s">
        <v>24</v>
      </c>
      <c r="I12" s="34">
        <f t="shared" si="0"/>
        <v>0</v>
      </c>
      <c r="J12" s="30" t="s">
        <v>12</v>
      </c>
    </row>
    <row r="13" spans="1:10" ht="14.25" x14ac:dyDescent="0.2">
      <c r="A13" s="58" t="s">
        <v>66</v>
      </c>
      <c r="B13" s="94"/>
      <c r="C13" s="94"/>
      <c r="D13" s="95"/>
      <c r="E13" s="49"/>
      <c r="F13" s="32" t="s">
        <v>23</v>
      </c>
      <c r="G13" s="96">
        <f>SUM(Urakkatunnit!F25:F28)</f>
        <v>0</v>
      </c>
      <c r="H13" s="33" t="s">
        <v>24</v>
      </c>
      <c r="I13" s="34">
        <f t="shared" si="0"/>
        <v>0</v>
      </c>
      <c r="J13" s="30"/>
    </row>
    <row r="14" spans="1:10" ht="14.25" x14ac:dyDescent="0.2">
      <c r="A14" s="6" t="s">
        <v>65</v>
      </c>
      <c r="D14" s="15"/>
      <c r="E14" s="89"/>
      <c r="F14" s="38"/>
      <c r="G14" s="96">
        <f>SUM(Urakkatunnit!H30:H33)</f>
        <v>0</v>
      </c>
      <c r="H14" s="33" t="s">
        <v>24</v>
      </c>
      <c r="I14" s="29">
        <f>SUM(Jakolista!J33:J36)</f>
        <v>0</v>
      </c>
      <c r="J14" s="67" t="s">
        <v>12</v>
      </c>
    </row>
    <row r="15" spans="1:10" ht="14.25" x14ac:dyDescent="0.2">
      <c r="D15" s="15"/>
      <c r="E15" s="88"/>
      <c r="F15" s="38"/>
      <c r="G15" s="8"/>
      <c r="H15" s="8"/>
      <c r="I15" s="29"/>
      <c r="J15" s="30"/>
    </row>
    <row r="16" spans="1:10" ht="14.25" x14ac:dyDescent="0.2">
      <c r="A16" s="35" t="s">
        <v>25</v>
      </c>
      <c r="B16" s="36"/>
      <c r="C16" s="36"/>
      <c r="D16" s="8"/>
      <c r="E16" s="37"/>
      <c r="F16" s="38"/>
      <c r="G16" s="8"/>
      <c r="H16" s="8" t="s">
        <v>26</v>
      </c>
      <c r="I16" s="39">
        <f>SUM(I7-I8-I9-I10-I11-I12-I13-I14)</f>
        <v>0</v>
      </c>
      <c r="J16" s="30" t="s">
        <v>12</v>
      </c>
    </row>
    <row r="17" spans="1:11" ht="14.25" x14ac:dyDescent="0.2">
      <c r="A17" s="35"/>
      <c r="B17" s="36"/>
      <c r="C17" s="36"/>
      <c r="D17" s="8"/>
      <c r="E17" s="37"/>
      <c r="F17" s="38"/>
      <c r="G17" s="8"/>
      <c r="H17" s="8"/>
      <c r="I17" s="36"/>
    </row>
    <row r="18" spans="1:11" ht="14.25" x14ac:dyDescent="0.2">
      <c r="A18" s="35"/>
      <c r="B18" s="36"/>
      <c r="C18" s="36"/>
      <c r="D18" s="8"/>
      <c r="E18" s="37"/>
      <c r="F18" s="38"/>
      <c r="G18" s="8"/>
      <c r="H18" s="8"/>
      <c r="I18" s="36"/>
    </row>
    <row r="19" spans="1:11" ht="14.25" x14ac:dyDescent="0.2">
      <c r="A19" s="8" t="s">
        <v>27</v>
      </c>
      <c r="B19" s="8"/>
      <c r="C19" s="8"/>
      <c r="D19" s="40"/>
      <c r="E19" s="31"/>
      <c r="F19" s="38"/>
      <c r="G19" s="27"/>
      <c r="H19" s="8"/>
      <c r="I19" s="36"/>
    </row>
    <row r="20" spans="1:11" ht="14.25" x14ac:dyDescent="0.2">
      <c r="A20" s="8" t="s">
        <v>28</v>
      </c>
      <c r="B20" s="8"/>
      <c r="C20" s="8"/>
      <c r="D20" s="8"/>
      <c r="E20" s="41">
        <v>5.2999999999999999E-2</v>
      </c>
      <c r="F20" s="32" t="s">
        <v>15</v>
      </c>
      <c r="G20" s="29">
        <f>I16</f>
        <v>0</v>
      </c>
      <c r="H20" s="33" t="s">
        <v>29</v>
      </c>
      <c r="I20" s="34">
        <f>E20*G20</f>
        <v>0</v>
      </c>
      <c r="J20" s="30" t="s">
        <v>12</v>
      </c>
    </row>
    <row r="21" spans="1:11" ht="14.25" x14ac:dyDescent="0.2">
      <c r="A21" s="8" t="s">
        <v>30</v>
      </c>
      <c r="B21" s="8"/>
      <c r="C21" s="8"/>
      <c r="D21" s="31" t="s">
        <v>0</v>
      </c>
      <c r="E21" s="50"/>
      <c r="F21" s="32" t="s">
        <v>23</v>
      </c>
      <c r="G21" s="51"/>
      <c r="H21" s="33" t="s">
        <v>24</v>
      </c>
      <c r="I21" s="42">
        <f>E21*G21</f>
        <v>0</v>
      </c>
      <c r="J21" s="30"/>
    </row>
    <row r="22" spans="1:11" ht="14.25" x14ac:dyDescent="0.2">
      <c r="A22" s="8"/>
      <c r="B22" s="8"/>
      <c r="C22" s="8"/>
      <c r="D22" s="31" t="s">
        <v>1</v>
      </c>
      <c r="E22" s="50"/>
      <c r="F22" s="32" t="s">
        <v>23</v>
      </c>
      <c r="G22" s="51"/>
      <c r="H22" s="33" t="s">
        <v>24</v>
      </c>
      <c r="I22" s="42">
        <f>E22*G22</f>
        <v>0</v>
      </c>
      <c r="J22" s="30"/>
    </row>
    <row r="23" spans="1:11" ht="15" thickBot="1" x14ac:dyDescent="0.25">
      <c r="B23" s="38"/>
      <c r="C23" s="38"/>
      <c r="D23" s="31" t="s">
        <v>2</v>
      </c>
      <c r="E23" s="50"/>
      <c r="F23" s="32" t="s">
        <v>23</v>
      </c>
      <c r="G23" s="51"/>
      <c r="H23" s="33" t="s">
        <v>24</v>
      </c>
      <c r="I23" s="42">
        <f>E23*G23</f>
        <v>0</v>
      </c>
      <c r="J23" s="30" t="s">
        <v>12</v>
      </c>
    </row>
    <row r="24" spans="1:11" ht="15" thickBot="1" x14ac:dyDescent="0.25">
      <c r="A24" s="8" t="s">
        <v>31</v>
      </c>
      <c r="B24" s="8"/>
      <c r="C24" s="8"/>
      <c r="D24" s="8"/>
      <c r="E24" s="43"/>
      <c r="F24" s="38"/>
      <c r="G24" s="8"/>
      <c r="H24" s="8"/>
      <c r="I24" s="44">
        <f>I20-I21-I22-I23</f>
        <v>0</v>
      </c>
      <c r="J24" s="30" t="s">
        <v>12</v>
      </c>
    </row>
    <row r="25" spans="1:11" ht="15" thickBot="1" x14ac:dyDescent="0.25">
      <c r="A25" s="8" t="s">
        <v>32</v>
      </c>
      <c r="B25" s="8"/>
      <c r="C25" s="8"/>
      <c r="D25" s="8"/>
      <c r="E25" s="45">
        <f>I24</f>
        <v>0</v>
      </c>
      <c r="F25" s="32" t="s">
        <v>33</v>
      </c>
      <c r="G25" s="46">
        <f>SUM(G21:G23)</f>
        <v>0</v>
      </c>
      <c r="H25" s="33" t="s">
        <v>24</v>
      </c>
      <c r="I25" s="47" t="e">
        <f>E25/G25</f>
        <v>#DIV/0!</v>
      </c>
      <c r="J25" s="30" t="s">
        <v>16</v>
      </c>
    </row>
    <row r="26" spans="1:11" ht="15.75" thickBot="1" x14ac:dyDescent="0.3">
      <c r="A26" s="8" t="s">
        <v>34</v>
      </c>
      <c r="B26" s="234"/>
      <c r="C26" s="235"/>
      <c r="D26" s="236"/>
      <c r="E26" s="52"/>
      <c r="F26" s="32" t="s">
        <v>35</v>
      </c>
      <c r="G26" s="29" t="e">
        <f>I25</f>
        <v>#DIV/0!</v>
      </c>
      <c r="H26" s="9" t="s">
        <v>29</v>
      </c>
      <c r="I26" s="53" t="e">
        <f>E26*G26</f>
        <v>#DIV/0!</v>
      </c>
      <c r="J26" s="30" t="s">
        <v>12</v>
      </c>
      <c r="K26" s="48" t="s">
        <v>36</v>
      </c>
    </row>
    <row r="27" spans="1:11" ht="15.75" thickBot="1" x14ac:dyDescent="0.3">
      <c r="A27" s="8" t="s">
        <v>37</v>
      </c>
      <c r="B27" s="234"/>
      <c r="C27" s="235"/>
      <c r="D27" s="236"/>
      <c r="E27" s="52"/>
      <c r="F27" s="32" t="s">
        <v>35</v>
      </c>
      <c r="G27" s="29" t="e">
        <f>I25</f>
        <v>#DIV/0!</v>
      </c>
      <c r="H27" s="9" t="s">
        <v>29</v>
      </c>
      <c r="I27" s="54" t="e">
        <f>E27*G27</f>
        <v>#DIV/0!</v>
      </c>
      <c r="J27" s="30" t="s">
        <v>12</v>
      </c>
      <c r="K27" s="48" t="s">
        <v>36</v>
      </c>
    </row>
    <row r="28" spans="1:11" ht="14.25" x14ac:dyDescent="0.2">
      <c r="A28" s="8"/>
      <c r="B28" s="8"/>
      <c r="C28" s="8"/>
      <c r="D28" s="8"/>
      <c r="E28" s="8"/>
      <c r="F28" s="8"/>
      <c r="G28" s="8"/>
      <c r="H28" s="8"/>
      <c r="I28" s="8"/>
    </row>
  </sheetData>
  <sheetProtection algorithmName="SHA-512" hashValue="HF+mFHsFVYghkPzQisNlsr1tMNLX7xH89QOQ+NWRv4rrM4OH2ma0TAI4kHSXapnSMuM9U9z3adRH5Y/CJ2BXEg==" saltValue="2c+PXEkpyastjcnqF2GfYw==" spinCount="100000" sheet="1"/>
  <mergeCells count="5">
    <mergeCell ref="A4:D4"/>
    <mergeCell ref="E7:F7"/>
    <mergeCell ref="B26:D26"/>
    <mergeCell ref="B27:D27"/>
    <mergeCell ref="E3:H3"/>
  </mergeCells>
  <hyperlinks>
    <hyperlink ref="A2" location="Etusivu!A1" tooltip="Tästä pääset etusivulle" display="Etusivu" xr:uid="{05C0C963-AE65-457A-AF26-8BE712464D61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918AF-7037-47FC-9DED-A0F01C5CCDCF}">
  <dimension ref="A1:M47"/>
  <sheetViews>
    <sheetView zoomScale="145" zoomScaleNormal="145" workbookViewId="0"/>
  </sheetViews>
  <sheetFormatPr defaultRowHeight="12.75" x14ac:dyDescent="0.2"/>
  <cols>
    <col min="1" max="1" width="21" style="4" customWidth="1"/>
    <col min="2" max="2" width="0.140625" style="4" hidden="1" customWidth="1"/>
    <col min="3" max="3" width="9.140625" style="4" hidden="1" customWidth="1"/>
    <col min="4" max="5" width="9.140625" style="4"/>
    <col min="6" max="6" width="10.140625" style="4" customWidth="1"/>
    <col min="7" max="7" width="10.28515625" style="4" customWidth="1"/>
    <col min="8" max="9" width="10.5703125" style="4" customWidth="1"/>
    <col min="10" max="10" width="11.42578125" style="4" customWidth="1"/>
    <col min="11" max="11" width="10.5703125" style="4" customWidth="1"/>
    <col min="12" max="12" width="9.5703125" style="4" bestFit="1" customWidth="1"/>
    <col min="13" max="16384" width="9.140625" style="4"/>
  </cols>
  <sheetData>
    <row r="1" spans="1:13" x14ac:dyDescent="0.2">
      <c r="A1" s="55" t="s">
        <v>3</v>
      </c>
    </row>
    <row r="2" spans="1:13" ht="15.75" x14ac:dyDescent="0.25">
      <c r="A2" s="228" t="s">
        <v>39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</row>
    <row r="3" spans="1:13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x14ac:dyDescent="0.2">
      <c r="A4" s="57" t="s">
        <v>40</v>
      </c>
      <c r="B4" s="58"/>
      <c r="C4" s="58"/>
      <c r="D4" s="238">
        <f>Urakkatunnit!D4</f>
        <v>0</v>
      </c>
      <c r="E4" s="238"/>
      <c r="F4" s="238"/>
      <c r="G4" s="238"/>
      <c r="H4" s="6"/>
      <c r="I4" s="6"/>
      <c r="J4" s="6"/>
      <c r="K4" s="6"/>
      <c r="L4" s="6"/>
      <c r="M4" s="6"/>
    </row>
    <row r="5" spans="1:13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x14ac:dyDescent="0.2">
      <c r="A6" s="58" t="s">
        <v>41</v>
      </c>
      <c r="B6" s="58"/>
      <c r="C6" s="58"/>
      <c r="D6" s="241">
        <f>SUM(Urakkatunnit!B4)</f>
        <v>0</v>
      </c>
      <c r="E6" s="241"/>
      <c r="F6" s="241"/>
      <c r="G6" s="241"/>
      <c r="H6" s="6"/>
      <c r="I6" s="6"/>
      <c r="J6" s="6"/>
      <c r="K6" s="6"/>
      <c r="L6" s="6"/>
      <c r="M6" s="6"/>
    </row>
    <row r="7" spans="1:13" x14ac:dyDescent="0.2">
      <c r="A7" s="11" t="s">
        <v>63</v>
      </c>
      <c r="B7" s="6"/>
      <c r="C7" s="6"/>
      <c r="D7" s="243">
        <f>SUM(Urakkatunnit!I30+Urakkatunnit!I31+Urakkatunnit!I32+Urakkatunnit!I33)</f>
        <v>0</v>
      </c>
      <c r="E7" s="244"/>
      <c r="F7" s="244"/>
      <c r="G7" s="244"/>
      <c r="H7" s="6"/>
      <c r="I7" s="6"/>
      <c r="J7" s="6"/>
      <c r="K7" s="6"/>
      <c r="L7" s="6"/>
      <c r="M7" s="6"/>
    </row>
    <row r="8" spans="1:13" x14ac:dyDescent="0.2">
      <c r="A8" s="11" t="s">
        <v>62</v>
      </c>
      <c r="B8" s="6"/>
      <c r="C8" s="6"/>
      <c r="D8" s="245">
        <f>SUM(D6-D7)</f>
        <v>0</v>
      </c>
      <c r="E8" s="246"/>
      <c r="F8" s="246"/>
      <c r="G8" s="246"/>
      <c r="H8" s="59"/>
      <c r="I8" s="6"/>
      <c r="J8" s="6"/>
      <c r="K8" s="6"/>
      <c r="L8" s="6"/>
      <c r="M8" s="6"/>
    </row>
    <row r="9" spans="1:13" x14ac:dyDescent="0.2">
      <c r="A9" s="6"/>
      <c r="B9" s="6"/>
      <c r="C9" s="6"/>
      <c r="D9" s="6"/>
      <c r="E9" s="6"/>
      <c r="F9" s="6"/>
      <c r="G9" s="60"/>
      <c r="H9" s="58"/>
      <c r="I9" s="6"/>
      <c r="J9" s="6"/>
      <c r="K9" s="6"/>
      <c r="L9" s="6"/>
      <c r="M9" s="6"/>
    </row>
    <row r="10" spans="1:13" x14ac:dyDescent="0.2">
      <c r="A10" s="61"/>
      <c r="B10" s="6"/>
      <c r="C10" s="6"/>
      <c r="D10" s="62"/>
      <c r="E10" s="239" t="s">
        <v>61</v>
      </c>
      <c r="F10" s="63" t="s">
        <v>42</v>
      </c>
      <c r="G10" s="64" t="s">
        <v>43</v>
      </c>
      <c r="H10" s="62" t="s">
        <v>44</v>
      </c>
      <c r="I10" s="65" t="s">
        <v>45</v>
      </c>
      <c r="J10" s="62" t="s">
        <v>44</v>
      </c>
      <c r="K10" s="62"/>
      <c r="L10" s="5"/>
      <c r="M10" s="5"/>
    </row>
    <row r="11" spans="1:13" x14ac:dyDescent="0.2">
      <c r="A11" s="66" t="s">
        <v>46</v>
      </c>
      <c r="B11" s="67"/>
      <c r="C11" s="67"/>
      <c r="D11" s="68" t="s">
        <v>47</v>
      </c>
      <c r="E11" s="240"/>
      <c r="F11" s="69" t="s">
        <v>48</v>
      </c>
      <c r="G11" s="70" t="s">
        <v>49</v>
      </c>
      <c r="H11" s="70" t="s">
        <v>17</v>
      </c>
      <c r="I11" s="71" t="s">
        <v>50</v>
      </c>
      <c r="J11" s="70" t="s">
        <v>51</v>
      </c>
      <c r="K11" s="72" t="s">
        <v>52</v>
      </c>
      <c r="L11" s="5"/>
      <c r="M11" s="5"/>
    </row>
    <row r="12" spans="1:13" x14ac:dyDescent="0.2">
      <c r="A12" s="73">
        <f>Urakkatunnit!A9</f>
        <v>0</v>
      </c>
      <c r="B12" s="67"/>
      <c r="C12" s="67"/>
      <c r="D12" s="178">
        <f>SUM(Urakkatunnit!H9)</f>
        <v>0</v>
      </c>
      <c r="E12" s="81"/>
      <c r="F12" s="74">
        <f t="shared" ref="F12:F31" si="0">D12*E12</f>
        <v>0</v>
      </c>
      <c r="G12" s="75">
        <f>SUM(Urakkatunnit!I9)</f>
        <v>0</v>
      </c>
      <c r="H12" s="76">
        <f>SUM(Välipohjat!M7)</f>
        <v>0</v>
      </c>
      <c r="I12" s="77" t="e">
        <f>F12*$D$8/$F$37</f>
        <v>#DIV/0!</v>
      </c>
      <c r="J12" s="76">
        <f>G12+H12</f>
        <v>0</v>
      </c>
      <c r="K12" s="78" t="e">
        <f t="shared" ref="K12:K31" si="1">I12-J12</f>
        <v>#DIV/0!</v>
      </c>
      <c r="L12" s="26"/>
      <c r="M12" s="26"/>
    </row>
    <row r="13" spans="1:13" x14ac:dyDescent="0.2">
      <c r="A13" s="73">
        <f>Urakkatunnit!A10</f>
        <v>0</v>
      </c>
      <c r="B13" s="67"/>
      <c r="C13" s="67"/>
      <c r="D13" s="178">
        <f>SUM(Urakkatunnit!H10)</f>
        <v>0</v>
      </c>
      <c r="E13" s="81"/>
      <c r="F13" s="74">
        <f t="shared" si="0"/>
        <v>0</v>
      </c>
      <c r="G13" s="75">
        <f>SUM(Urakkatunnit!I10)</f>
        <v>0</v>
      </c>
      <c r="H13" s="76">
        <f>SUM(Välipohjat!M8)</f>
        <v>0</v>
      </c>
      <c r="I13" s="77" t="e">
        <f t="shared" ref="I13:I31" si="2">F13*$D$8/$F$37</f>
        <v>#DIV/0!</v>
      </c>
      <c r="J13" s="76">
        <f t="shared" ref="J13:J31" si="3">G13+H13</f>
        <v>0</v>
      </c>
      <c r="K13" s="78" t="e">
        <f t="shared" si="1"/>
        <v>#DIV/0!</v>
      </c>
      <c r="L13" s="26"/>
      <c r="M13" s="26"/>
    </row>
    <row r="14" spans="1:13" x14ac:dyDescent="0.2">
      <c r="A14" s="73">
        <f>Urakkatunnit!A11</f>
        <v>0</v>
      </c>
      <c r="B14" s="67"/>
      <c r="C14" s="67"/>
      <c r="D14" s="178">
        <f>SUM(Urakkatunnit!H11)</f>
        <v>0</v>
      </c>
      <c r="E14" s="81"/>
      <c r="F14" s="74">
        <f t="shared" si="0"/>
        <v>0</v>
      </c>
      <c r="G14" s="75">
        <f>SUM(Urakkatunnit!I11)</f>
        <v>0</v>
      </c>
      <c r="H14" s="76">
        <f>SUM(Välipohjat!M9)</f>
        <v>0</v>
      </c>
      <c r="I14" s="77" t="e">
        <f t="shared" si="2"/>
        <v>#DIV/0!</v>
      </c>
      <c r="J14" s="76">
        <f t="shared" si="3"/>
        <v>0</v>
      </c>
      <c r="K14" s="78" t="e">
        <f t="shared" si="1"/>
        <v>#DIV/0!</v>
      </c>
      <c r="L14" s="26"/>
      <c r="M14" s="26"/>
    </row>
    <row r="15" spans="1:13" x14ac:dyDescent="0.2">
      <c r="A15" s="73">
        <f>Urakkatunnit!A12</f>
        <v>0</v>
      </c>
      <c r="B15" s="67"/>
      <c r="C15" s="67"/>
      <c r="D15" s="178">
        <f>SUM(Urakkatunnit!H12)</f>
        <v>0</v>
      </c>
      <c r="E15" s="81"/>
      <c r="F15" s="74">
        <f t="shared" si="0"/>
        <v>0</v>
      </c>
      <c r="G15" s="75">
        <f>SUM(Urakkatunnit!I12)</f>
        <v>0</v>
      </c>
      <c r="H15" s="76">
        <f>SUM(Välipohjat!M10)</f>
        <v>0</v>
      </c>
      <c r="I15" s="77" t="e">
        <f t="shared" si="2"/>
        <v>#DIV/0!</v>
      </c>
      <c r="J15" s="76">
        <f t="shared" si="3"/>
        <v>0</v>
      </c>
      <c r="K15" s="78" t="e">
        <f t="shared" si="1"/>
        <v>#DIV/0!</v>
      </c>
      <c r="L15" s="26"/>
      <c r="M15" s="26"/>
    </row>
    <row r="16" spans="1:13" x14ac:dyDescent="0.2">
      <c r="A16" s="73">
        <f>Urakkatunnit!A13</f>
        <v>0</v>
      </c>
      <c r="B16" s="67"/>
      <c r="C16" s="67"/>
      <c r="D16" s="178">
        <f>SUM(Urakkatunnit!H13)</f>
        <v>0</v>
      </c>
      <c r="E16" s="81"/>
      <c r="F16" s="74">
        <f t="shared" si="0"/>
        <v>0</v>
      </c>
      <c r="G16" s="75">
        <f>SUM(Urakkatunnit!I13)</f>
        <v>0</v>
      </c>
      <c r="H16" s="76">
        <f>SUM(Välipohjat!M11)</f>
        <v>0</v>
      </c>
      <c r="I16" s="77" t="e">
        <f t="shared" si="2"/>
        <v>#DIV/0!</v>
      </c>
      <c r="J16" s="76">
        <f t="shared" si="3"/>
        <v>0</v>
      </c>
      <c r="K16" s="78" t="e">
        <f t="shared" si="1"/>
        <v>#DIV/0!</v>
      </c>
      <c r="L16" s="26"/>
      <c r="M16" s="26"/>
    </row>
    <row r="17" spans="1:13" x14ac:dyDescent="0.2">
      <c r="A17" s="73">
        <f>Urakkatunnit!A14</f>
        <v>0</v>
      </c>
      <c r="B17" s="67"/>
      <c r="C17" s="67"/>
      <c r="D17" s="178">
        <f>SUM(Urakkatunnit!H14)</f>
        <v>0</v>
      </c>
      <c r="E17" s="81"/>
      <c r="F17" s="74">
        <f t="shared" si="0"/>
        <v>0</v>
      </c>
      <c r="G17" s="75">
        <f>SUM(Urakkatunnit!I14)</f>
        <v>0</v>
      </c>
      <c r="H17" s="76">
        <f>SUM(Välipohjat!M12)</f>
        <v>0</v>
      </c>
      <c r="I17" s="77" t="e">
        <f t="shared" si="2"/>
        <v>#DIV/0!</v>
      </c>
      <c r="J17" s="76">
        <f t="shared" si="3"/>
        <v>0</v>
      </c>
      <c r="K17" s="78" t="e">
        <f t="shared" si="1"/>
        <v>#DIV/0!</v>
      </c>
      <c r="L17" s="26"/>
      <c r="M17" s="26"/>
    </row>
    <row r="18" spans="1:13" x14ac:dyDescent="0.2">
      <c r="A18" s="73">
        <f>Urakkatunnit!A15</f>
        <v>0</v>
      </c>
      <c r="B18" s="67"/>
      <c r="C18" s="67"/>
      <c r="D18" s="178">
        <f>SUM(Urakkatunnit!H15)</f>
        <v>0</v>
      </c>
      <c r="E18" s="81"/>
      <c r="F18" s="74">
        <f t="shared" si="0"/>
        <v>0</v>
      </c>
      <c r="G18" s="75">
        <f>SUM(Urakkatunnit!I15)</f>
        <v>0</v>
      </c>
      <c r="H18" s="76">
        <f>SUM(Välipohjat!M13)</f>
        <v>0</v>
      </c>
      <c r="I18" s="77" t="e">
        <f t="shared" si="2"/>
        <v>#DIV/0!</v>
      </c>
      <c r="J18" s="76">
        <f t="shared" si="3"/>
        <v>0</v>
      </c>
      <c r="K18" s="78" t="e">
        <f t="shared" si="1"/>
        <v>#DIV/0!</v>
      </c>
      <c r="L18" s="26"/>
      <c r="M18" s="26"/>
    </row>
    <row r="19" spans="1:13" x14ac:dyDescent="0.2">
      <c r="A19" s="73">
        <f>Urakkatunnit!A16</f>
        <v>0</v>
      </c>
      <c r="B19" s="79"/>
      <c r="C19" s="67"/>
      <c r="D19" s="178">
        <f>SUM(Urakkatunnit!H16)</f>
        <v>0</v>
      </c>
      <c r="E19" s="81"/>
      <c r="F19" s="74">
        <f t="shared" si="0"/>
        <v>0</v>
      </c>
      <c r="G19" s="75">
        <f>SUM(Urakkatunnit!I16)</f>
        <v>0</v>
      </c>
      <c r="H19" s="76">
        <f>SUM(Välipohjat!M14)</f>
        <v>0</v>
      </c>
      <c r="I19" s="77" t="e">
        <f t="shared" si="2"/>
        <v>#DIV/0!</v>
      </c>
      <c r="J19" s="76">
        <f t="shared" si="3"/>
        <v>0</v>
      </c>
      <c r="K19" s="78" t="e">
        <f t="shared" si="1"/>
        <v>#DIV/0!</v>
      </c>
      <c r="L19" s="26"/>
      <c r="M19" s="26"/>
    </row>
    <row r="20" spans="1:13" x14ac:dyDescent="0.2">
      <c r="A20" s="73">
        <f>Urakkatunnit!A17</f>
        <v>0</v>
      </c>
      <c r="B20" s="67"/>
      <c r="C20" s="67"/>
      <c r="D20" s="178">
        <f>SUM(Urakkatunnit!H17)</f>
        <v>0</v>
      </c>
      <c r="E20" s="81"/>
      <c r="F20" s="74">
        <f t="shared" si="0"/>
        <v>0</v>
      </c>
      <c r="G20" s="75">
        <f>SUM(Urakkatunnit!I17)</f>
        <v>0</v>
      </c>
      <c r="H20" s="76">
        <f>SUM(Välipohjat!M15)</f>
        <v>0</v>
      </c>
      <c r="I20" s="77" t="e">
        <f t="shared" si="2"/>
        <v>#DIV/0!</v>
      </c>
      <c r="J20" s="76">
        <f t="shared" si="3"/>
        <v>0</v>
      </c>
      <c r="K20" s="78" t="e">
        <f t="shared" si="1"/>
        <v>#DIV/0!</v>
      </c>
      <c r="L20" s="26"/>
      <c r="M20" s="26"/>
    </row>
    <row r="21" spans="1:13" x14ac:dyDescent="0.2">
      <c r="A21" s="73">
        <f>Urakkatunnit!A18</f>
        <v>0</v>
      </c>
      <c r="B21" s="67"/>
      <c r="C21" s="67"/>
      <c r="D21" s="178">
        <f>SUM(Urakkatunnit!H18)</f>
        <v>0</v>
      </c>
      <c r="E21" s="81"/>
      <c r="F21" s="74">
        <f t="shared" si="0"/>
        <v>0</v>
      </c>
      <c r="G21" s="75">
        <f>SUM(Urakkatunnit!I18)</f>
        <v>0</v>
      </c>
      <c r="H21" s="76">
        <f>SUM(Välipohjat!M16)</f>
        <v>0</v>
      </c>
      <c r="I21" s="77" t="e">
        <f t="shared" si="2"/>
        <v>#DIV/0!</v>
      </c>
      <c r="J21" s="76">
        <f t="shared" si="3"/>
        <v>0</v>
      </c>
      <c r="K21" s="78" t="e">
        <f t="shared" si="1"/>
        <v>#DIV/0!</v>
      </c>
      <c r="L21" s="26"/>
      <c r="M21" s="26"/>
    </row>
    <row r="22" spans="1:13" x14ac:dyDescent="0.2">
      <c r="A22" s="73">
        <f>Urakkatunnit!A19</f>
        <v>0</v>
      </c>
      <c r="B22" s="67"/>
      <c r="C22" s="67"/>
      <c r="D22" s="178">
        <f>SUM(Urakkatunnit!H19)</f>
        <v>0</v>
      </c>
      <c r="E22" s="81"/>
      <c r="F22" s="74">
        <f t="shared" si="0"/>
        <v>0</v>
      </c>
      <c r="G22" s="75">
        <f>SUM(Urakkatunnit!I19)</f>
        <v>0</v>
      </c>
      <c r="H22" s="76">
        <f>SUM(Välipohjat!M17)</f>
        <v>0</v>
      </c>
      <c r="I22" s="77" t="e">
        <f t="shared" si="2"/>
        <v>#DIV/0!</v>
      </c>
      <c r="J22" s="76">
        <f t="shared" si="3"/>
        <v>0</v>
      </c>
      <c r="K22" s="78" t="e">
        <f t="shared" si="1"/>
        <v>#DIV/0!</v>
      </c>
      <c r="L22" s="26"/>
      <c r="M22" s="26"/>
    </row>
    <row r="23" spans="1:13" x14ac:dyDescent="0.2">
      <c r="A23" s="73">
        <f>Urakkatunnit!A20</f>
        <v>0</v>
      </c>
      <c r="B23" s="67"/>
      <c r="C23" s="67"/>
      <c r="D23" s="178">
        <f>SUM(Urakkatunnit!H20)</f>
        <v>0</v>
      </c>
      <c r="E23" s="81"/>
      <c r="F23" s="74">
        <f t="shared" si="0"/>
        <v>0</v>
      </c>
      <c r="G23" s="75">
        <f>SUM(Urakkatunnit!I20)</f>
        <v>0</v>
      </c>
      <c r="H23" s="76">
        <f>SUM(Välipohjat!M18)</f>
        <v>0</v>
      </c>
      <c r="I23" s="77" t="e">
        <f t="shared" si="2"/>
        <v>#DIV/0!</v>
      </c>
      <c r="J23" s="76">
        <f t="shared" si="3"/>
        <v>0</v>
      </c>
      <c r="K23" s="78" t="e">
        <f t="shared" si="1"/>
        <v>#DIV/0!</v>
      </c>
      <c r="L23" s="26"/>
      <c r="M23" s="26"/>
    </row>
    <row r="24" spans="1:13" x14ac:dyDescent="0.2">
      <c r="A24" s="73">
        <f>Urakkatunnit!A21</f>
        <v>0</v>
      </c>
      <c r="B24" s="67"/>
      <c r="C24" s="67"/>
      <c r="D24" s="178">
        <f>SUM(Urakkatunnit!H21)</f>
        <v>0</v>
      </c>
      <c r="E24" s="81"/>
      <c r="F24" s="74">
        <f t="shared" si="0"/>
        <v>0</v>
      </c>
      <c r="G24" s="75">
        <f>SUM(Urakkatunnit!I21)</f>
        <v>0</v>
      </c>
      <c r="H24" s="76">
        <f>SUM(Välipohjat!M19)</f>
        <v>0</v>
      </c>
      <c r="I24" s="77" t="e">
        <f t="shared" si="2"/>
        <v>#DIV/0!</v>
      </c>
      <c r="J24" s="76">
        <f t="shared" si="3"/>
        <v>0</v>
      </c>
      <c r="K24" s="78" t="e">
        <f t="shared" si="1"/>
        <v>#DIV/0!</v>
      </c>
      <c r="L24" s="26"/>
      <c r="M24" s="26"/>
    </row>
    <row r="25" spans="1:13" x14ac:dyDescent="0.2">
      <c r="A25" s="73">
        <f>Urakkatunnit!A22</f>
        <v>0</v>
      </c>
      <c r="B25" s="67"/>
      <c r="C25" s="67"/>
      <c r="D25" s="178">
        <f>SUM(Urakkatunnit!H22)</f>
        <v>0</v>
      </c>
      <c r="E25" s="81"/>
      <c r="F25" s="74">
        <f t="shared" si="0"/>
        <v>0</v>
      </c>
      <c r="G25" s="75">
        <f>SUM(Urakkatunnit!I22)</f>
        <v>0</v>
      </c>
      <c r="H25" s="76">
        <f>SUM(Välipohjat!M20)</f>
        <v>0</v>
      </c>
      <c r="I25" s="77" t="e">
        <f t="shared" si="2"/>
        <v>#DIV/0!</v>
      </c>
      <c r="J25" s="76">
        <f t="shared" si="3"/>
        <v>0</v>
      </c>
      <c r="K25" s="78" t="e">
        <f t="shared" si="1"/>
        <v>#DIV/0!</v>
      </c>
      <c r="L25" s="26"/>
      <c r="M25" s="26"/>
    </row>
    <row r="26" spans="1:13" x14ac:dyDescent="0.2">
      <c r="A26" s="73">
        <f>Urakkatunnit!A23</f>
        <v>0</v>
      </c>
      <c r="B26" s="61"/>
      <c r="C26" s="61"/>
      <c r="D26" s="178">
        <f>SUM(Urakkatunnit!H23)</f>
        <v>0</v>
      </c>
      <c r="E26" s="81"/>
      <c r="F26" s="97">
        <f t="shared" si="0"/>
        <v>0</v>
      </c>
      <c r="G26" s="75">
        <f>SUM(Urakkatunnit!I23)</f>
        <v>0</v>
      </c>
      <c r="H26" s="76">
        <f>SUM(Välipohjat!M21)</f>
        <v>0</v>
      </c>
      <c r="I26" s="99" t="e">
        <f t="shared" si="2"/>
        <v>#DIV/0!</v>
      </c>
      <c r="J26" s="98">
        <f t="shared" si="3"/>
        <v>0</v>
      </c>
      <c r="K26" s="100" t="e">
        <f t="shared" si="1"/>
        <v>#DIV/0!</v>
      </c>
      <c r="L26" s="26"/>
      <c r="M26" s="26"/>
    </row>
    <row r="27" spans="1:13" ht="25.5" customHeight="1" x14ac:dyDescent="0.2">
      <c r="A27" s="247" t="s">
        <v>78</v>
      </c>
      <c r="B27" s="248"/>
      <c r="C27" s="248"/>
      <c r="D27" s="248"/>
      <c r="E27" s="248"/>
      <c r="F27" s="248"/>
      <c r="G27" s="248"/>
      <c r="H27" s="248"/>
      <c r="I27" s="248"/>
      <c r="J27" s="248"/>
      <c r="K27" s="249"/>
    </row>
    <row r="28" spans="1:13" x14ac:dyDescent="0.2">
      <c r="A28" s="111">
        <f>Urakkatunnit!A25</f>
        <v>0</v>
      </c>
      <c r="B28" s="112"/>
      <c r="C28" s="112"/>
      <c r="D28" s="195">
        <f>SUM(Urakkatunnit!H25)</f>
        <v>0</v>
      </c>
      <c r="E28" s="101"/>
      <c r="F28" s="106">
        <f t="shared" si="0"/>
        <v>0</v>
      </c>
      <c r="G28" s="107">
        <f>SUM(Urakkatunnit!I25)</f>
        <v>0</v>
      </c>
      <c r="H28" s="108">
        <f>SUM(Välipohjat!M22)</f>
        <v>0</v>
      </c>
      <c r="I28" s="109" t="e">
        <f t="shared" si="2"/>
        <v>#DIV/0!</v>
      </c>
      <c r="J28" s="108">
        <f t="shared" si="3"/>
        <v>0</v>
      </c>
      <c r="K28" s="110" t="e">
        <f t="shared" si="1"/>
        <v>#DIV/0!</v>
      </c>
    </row>
    <row r="29" spans="1:13" x14ac:dyDescent="0.2">
      <c r="A29" s="111">
        <f>Urakkatunnit!A26</f>
        <v>0</v>
      </c>
      <c r="B29" s="30"/>
      <c r="C29" s="30"/>
      <c r="D29" s="195">
        <f>SUM(Urakkatunnit!H26)</f>
        <v>0</v>
      </c>
      <c r="E29" s="102"/>
      <c r="F29" s="74">
        <f t="shared" si="0"/>
        <v>0</v>
      </c>
      <c r="G29" s="107">
        <f>SUM(Urakkatunnit!I26)</f>
        <v>0</v>
      </c>
      <c r="H29" s="108">
        <f>SUM(Välipohjat!M23)</f>
        <v>0</v>
      </c>
      <c r="I29" s="77" t="e">
        <f t="shared" si="2"/>
        <v>#DIV/0!</v>
      </c>
      <c r="J29" s="76">
        <f t="shared" si="3"/>
        <v>0</v>
      </c>
      <c r="K29" s="78" t="e">
        <f t="shared" si="1"/>
        <v>#DIV/0!</v>
      </c>
    </row>
    <row r="30" spans="1:13" x14ac:dyDescent="0.2">
      <c r="A30" s="111">
        <f>Urakkatunnit!A27</f>
        <v>0</v>
      </c>
      <c r="B30" s="30"/>
      <c r="C30" s="30"/>
      <c r="D30" s="195">
        <f>SUM(Urakkatunnit!H27)</f>
        <v>0</v>
      </c>
      <c r="E30" s="102"/>
      <c r="F30" s="74">
        <f t="shared" si="0"/>
        <v>0</v>
      </c>
      <c r="G30" s="107">
        <f>SUM(Urakkatunnit!I27)</f>
        <v>0</v>
      </c>
      <c r="H30" s="108">
        <f>SUM(Välipohjat!M24)</f>
        <v>0</v>
      </c>
      <c r="I30" s="77" t="e">
        <f t="shared" si="2"/>
        <v>#DIV/0!</v>
      </c>
      <c r="J30" s="76">
        <f t="shared" si="3"/>
        <v>0</v>
      </c>
      <c r="K30" s="78" t="e">
        <f t="shared" si="1"/>
        <v>#DIV/0!</v>
      </c>
    </row>
    <row r="31" spans="1:13" x14ac:dyDescent="0.2">
      <c r="A31" s="111">
        <f>Urakkatunnit!A28</f>
        <v>0</v>
      </c>
      <c r="B31" s="113"/>
      <c r="C31" s="113"/>
      <c r="D31" s="195">
        <f>SUM(Urakkatunnit!H28)</f>
        <v>0</v>
      </c>
      <c r="E31" s="103"/>
      <c r="F31" s="74">
        <f t="shared" si="0"/>
        <v>0</v>
      </c>
      <c r="G31" s="107">
        <f>SUM(Urakkatunnit!I28)</f>
        <v>0</v>
      </c>
      <c r="H31" s="108">
        <f>SUM(Välipohjat!M25)</f>
        <v>0</v>
      </c>
      <c r="I31" s="77" t="e">
        <f t="shared" si="2"/>
        <v>#DIV/0!</v>
      </c>
      <c r="J31" s="76">
        <f t="shared" si="3"/>
        <v>0</v>
      </c>
      <c r="K31" s="78" t="e">
        <f t="shared" si="1"/>
        <v>#DIV/0!</v>
      </c>
    </row>
    <row r="32" spans="1:13" ht="12.75" customHeight="1" x14ac:dyDescent="0.2">
      <c r="A32" s="250" t="s">
        <v>70</v>
      </c>
      <c r="B32" s="251"/>
      <c r="C32" s="251"/>
      <c r="D32" s="251"/>
      <c r="E32" s="251"/>
      <c r="F32" s="251"/>
      <c r="G32" s="251"/>
      <c r="H32" s="251"/>
      <c r="I32" s="251"/>
      <c r="J32" s="251"/>
      <c r="K32" s="252"/>
    </row>
    <row r="33" spans="1:13" x14ac:dyDescent="0.2">
      <c r="A33" s="153">
        <f>Urakkatunnit!A30</f>
        <v>0</v>
      </c>
      <c r="B33" s="154"/>
      <c r="C33" s="154"/>
      <c r="D33" s="155">
        <f>SUM(Urakkatunnit!H30)</f>
        <v>0</v>
      </c>
      <c r="E33" s="157"/>
      <c r="F33" s="76"/>
      <c r="G33" s="75">
        <f>SUM(Urakkatunnit!I30)</f>
        <v>0</v>
      </c>
      <c r="H33" s="75"/>
      <c r="I33" s="26"/>
      <c r="J33" s="76">
        <f>SUM(Urakkatunnit!I30)</f>
        <v>0</v>
      </c>
      <c r="K33" s="156"/>
    </row>
    <row r="34" spans="1:13" x14ac:dyDescent="0.2">
      <c r="A34" s="153">
        <f>Urakkatunnit!A31</f>
        <v>0</v>
      </c>
      <c r="B34" s="113"/>
      <c r="C34" s="113"/>
      <c r="D34" s="155">
        <f>SUM(Urakkatunnit!H31)</f>
        <v>0</v>
      </c>
      <c r="E34" s="157"/>
      <c r="F34" s="76"/>
      <c r="G34" s="75">
        <f>SUM(Urakkatunnit!I31)</f>
        <v>0</v>
      </c>
      <c r="H34" s="75"/>
      <c r="I34" s="99"/>
      <c r="J34" s="76">
        <f>SUM(Urakkatunnit!I31)</f>
        <v>0</v>
      </c>
      <c r="K34" s="100"/>
    </row>
    <row r="35" spans="1:13" x14ac:dyDescent="0.2">
      <c r="A35" s="153">
        <f>Urakkatunnit!A32</f>
        <v>0</v>
      </c>
      <c r="B35" s="113"/>
      <c r="C35" s="113"/>
      <c r="D35" s="155">
        <f>SUM(Urakkatunnit!H32)</f>
        <v>0</v>
      </c>
      <c r="E35" s="157"/>
      <c r="F35" s="76"/>
      <c r="G35" s="75">
        <f>SUM(Urakkatunnit!I32)</f>
        <v>0</v>
      </c>
      <c r="H35" s="75"/>
      <c r="I35" s="99"/>
      <c r="J35" s="76">
        <f>SUM(Urakkatunnit!I32)</f>
        <v>0</v>
      </c>
      <c r="K35" s="100"/>
    </row>
    <row r="36" spans="1:13" ht="13.5" thickBot="1" x14ac:dyDescent="0.25">
      <c r="A36" s="153">
        <f>Urakkatunnit!A33</f>
        <v>0</v>
      </c>
      <c r="B36" s="30"/>
      <c r="C36" s="30"/>
      <c r="D36" s="155">
        <f>SUM(Urakkatunnit!H33)</f>
        <v>0</v>
      </c>
      <c r="E36" s="157"/>
      <c r="F36" s="76"/>
      <c r="G36" s="75">
        <f>SUM(Urakkatunnit!I33)</f>
        <v>0</v>
      </c>
      <c r="H36" s="75"/>
      <c r="I36" s="158"/>
      <c r="J36" s="76">
        <f>SUM(Urakkatunnit!I33)</f>
        <v>0</v>
      </c>
      <c r="K36" s="159"/>
    </row>
    <row r="37" spans="1:13" ht="13.5" thickBot="1" x14ac:dyDescent="0.25">
      <c r="D37" s="87">
        <f>SUM(D12:D31,D33:D36)</f>
        <v>0</v>
      </c>
      <c r="E37" s="83"/>
      <c r="F37" s="84">
        <f>SUM(F12:F31)</f>
        <v>0</v>
      </c>
      <c r="G37" s="85">
        <f>SUM(G12:G31)</f>
        <v>0</v>
      </c>
      <c r="H37" s="84">
        <f>SUM(H12:H31)</f>
        <v>0</v>
      </c>
      <c r="I37" s="83" t="e">
        <f>SUM(I12:I31)</f>
        <v>#DIV/0!</v>
      </c>
      <c r="J37" s="84">
        <f>SUM(J12:J26,J28:J31,J33:J36)</f>
        <v>0</v>
      </c>
      <c r="K37" s="86" t="e">
        <f>SUM(K12:K31)</f>
        <v>#DIV/0!</v>
      </c>
      <c r="L37" s="80" t="e">
        <f>SUM(J37+K37)</f>
        <v>#DIV/0!</v>
      </c>
    </row>
    <row r="39" spans="1:13" x14ac:dyDescent="0.2">
      <c r="A39" s="6"/>
      <c r="B39" s="6"/>
      <c r="C39" s="6"/>
      <c r="D39" s="6"/>
      <c r="E39" s="26"/>
      <c r="F39" s="26"/>
      <c r="G39" s="26"/>
      <c r="H39" s="26"/>
      <c r="I39" s="26"/>
      <c r="J39" s="26"/>
      <c r="L39" s="6"/>
      <c r="M39" s="6"/>
    </row>
    <row r="40" spans="1:13" ht="25.5" customHeight="1" x14ac:dyDescent="0.2">
      <c r="K40" s="242"/>
      <c r="L40" s="242"/>
      <c r="M40" s="242"/>
    </row>
    <row r="41" spans="1:13" x14ac:dyDescent="0.2">
      <c r="A41" s="82"/>
      <c r="B41" s="6"/>
      <c r="C41" s="6"/>
      <c r="D41" s="6"/>
      <c r="E41" s="6"/>
      <c r="F41" s="6"/>
      <c r="G41" s="6"/>
      <c r="H41" s="6"/>
      <c r="I41" s="6"/>
      <c r="J41" s="6"/>
      <c r="K41" s="4" t="s">
        <v>4</v>
      </c>
    </row>
    <row r="42" spans="1:13" x14ac:dyDescent="0.2">
      <c r="A42" s="82" t="s">
        <v>69</v>
      </c>
      <c r="B42" s="6"/>
      <c r="C42" s="6"/>
      <c r="D42" s="6"/>
      <c r="E42" s="6"/>
      <c r="F42" s="6"/>
      <c r="G42" s="6"/>
      <c r="H42" s="6"/>
      <c r="I42" s="6"/>
      <c r="J42" s="6"/>
    </row>
    <row r="43" spans="1:13" x14ac:dyDescent="0.2">
      <c r="A43" s="6" t="s">
        <v>60</v>
      </c>
      <c r="B43" s="6"/>
      <c r="C43" s="6"/>
      <c r="D43" s="6"/>
      <c r="E43" s="6"/>
      <c r="F43" s="6"/>
      <c r="G43" s="6"/>
      <c r="H43" s="6"/>
      <c r="I43" s="6"/>
      <c r="J43" s="6"/>
    </row>
    <row r="44" spans="1:13" x14ac:dyDescent="0.2">
      <c r="A44" s="4" t="s">
        <v>53</v>
      </c>
    </row>
    <row r="45" spans="1:13" x14ac:dyDescent="0.2">
      <c r="A45" s="4" t="s">
        <v>54</v>
      </c>
    </row>
    <row r="46" spans="1:13" x14ac:dyDescent="0.2">
      <c r="A46" s="4" t="s">
        <v>55</v>
      </c>
    </row>
    <row r="47" spans="1:13" x14ac:dyDescent="0.2">
      <c r="A47" s="4" t="s">
        <v>56</v>
      </c>
    </row>
  </sheetData>
  <sheetProtection algorithmName="SHA-512" hashValue="0RuBkbqUCJlTuWKOrPV7yrkqKzEclI4WfPpAUJvhEGEcSmmkH5hEVKmwj+UgD7xndRUIoS/OFixlMxG6ujcqhA==" saltValue="0YWhxqUW0D0xabOM5Fi6eQ==" spinCount="100000" sheet="1" objects="1" scenarios="1"/>
  <mergeCells count="9">
    <mergeCell ref="A2:M2"/>
    <mergeCell ref="D4:G4"/>
    <mergeCell ref="E10:E11"/>
    <mergeCell ref="D6:G6"/>
    <mergeCell ref="K40:M40"/>
    <mergeCell ref="D7:G7"/>
    <mergeCell ref="D8:G8"/>
    <mergeCell ref="A27:K27"/>
    <mergeCell ref="A32:K32"/>
  </mergeCells>
  <hyperlinks>
    <hyperlink ref="A1" location="Etusivu!A1" tooltip="Tästä pääset etusivulle" display="Etusivu" xr:uid="{FA0CBE4E-48A1-4C27-BA38-BB7F37ADF87C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Etusivu</vt:lpstr>
      <vt:lpstr>Urakkatunnit</vt:lpstr>
      <vt:lpstr>Välipohjat</vt:lpstr>
      <vt:lpstr>Etumieslisä</vt:lpstr>
      <vt:lpstr>Jakolista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IV- käsinlaskenta</dc:subject>
  <dc:creator>Räsänen Niko</dc:creator>
  <cp:lastModifiedBy>Niko Räsänen</cp:lastModifiedBy>
  <cp:lastPrinted>2014-09-17T05:06:08Z</cp:lastPrinted>
  <dcterms:created xsi:type="dcterms:W3CDTF">2003-02-04T05:32:59Z</dcterms:created>
  <dcterms:modified xsi:type="dcterms:W3CDTF">2026-01-26T05:38:59Z</dcterms:modified>
</cp:coreProperties>
</file>